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5620" windowHeight="12765" tabRatio="403" activeTab="1"/>
  </bookViews>
  <sheets>
    <sheet name="титульный" sheetId="1" r:id="rId1"/>
    <sheet name="план" sheetId="2" r:id="rId2"/>
    <sheet name="График" sheetId="5" r:id="rId3"/>
    <sheet name="кабинеты" sheetId="3" r:id="rId4"/>
    <sheet name="пояснительная" sheetId="4" r:id="rId5"/>
  </sheets>
  <definedNames>
    <definedName name="_xlnm.Print_Area" localSheetId="1">план!$A$1:$Z$97</definedName>
    <definedName name="_xlnm.Print_Area" localSheetId="0">титульный!$A$1:$T$33</definedName>
  </definedNames>
  <calcPr calcId="125725"/>
</workbook>
</file>

<file path=xl/calcChain.xml><?xml version="1.0" encoding="utf-8"?>
<calcChain xmlns="http://schemas.openxmlformats.org/spreadsheetml/2006/main">
  <c r="J23" i="2"/>
  <c r="B8" i="5"/>
  <c r="I8"/>
  <c r="G8"/>
  <c r="E8"/>
  <c r="N6"/>
  <c r="N5"/>
  <c r="N4"/>
  <c r="T92" i="2" l="1"/>
  <c r="S93"/>
  <c r="S92"/>
  <c r="R93"/>
  <c r="R92"/>
  <c r="Q93"/>
  <c r="Q92"/>
  <c r="P93"/>
  <c r="P92"/>
  <c r="J59" l="1"/>
  <c r="H59" s="1"/>
  <c r="V41"/>
  <c r="O75" l="1"/>
  <c r="N75"/>
  <c r="M75"/>
  <c r="L75"/>
  <c r="K75"/>
  <c r="V93"/>
  <c r="Z41"/>
  <c r="Y41"/>
  <c r="T41"/>
  <c r="S41"/>
  <c r="R41"/>
  <c r="Q41"/>
  <c r="O41"/>
  <c r="N41"/>
  <c r="M41"/>
  <c r="L41"/>
  <c r="K41"/>
  <c r="I41"/>
  <c r="P41"/>
  <c r="Y75"/>
  <c r="T75"/>
  <c r="S75"/>
  <c r="R75"/>
  <c r="Q75"/>
  <c r="P75"/>
  <c r="J76"/>
  <c r="H76" s="1"/>
  <c r="Y70"/>
  <c r="V75"/>
  <c r="Y61"/>
  <c r="V61"/>
  <c r="M61"/>
  <c r="M70"/>
  <c r="M66"/>
  <c r="N70"/>
  <c r="N61"/>
  <c r="H84"/>
  <c r="Z66"/>
  <c r="Y66"/>
  <c r="X66"/>
  <c r="W66"/>
  <c r="V66"/>
  <c r="T66"/>
  <c r="S66"/>
  <c r="R66"/>
  <c r="Q66"/>
  <c r="P66"/>
  <c r="O66"/>
  <c r="L66"/>
  <c r="K66"/>
  <c r="I66"/>
  <c r="Z61"/>
  <c r="J40"/>
  <c r="J39"/>
  <c r="J36"/>
  <c r="H36" s="1"/>
  <c r="J35"/>
  <c r="H35" s="1"/>
  <c r="J34"/>
  <c r="H34" s="1"/>
  <c r="J33"/>
  <c r="H33" s="1"/>
  <c r="J32"/>
  <c r="H32" s="1"/>
  <c r="J31"/>
  <c r="H31" s="1"/>
  <c r="J30"/>
  <c r="H30" s="1"/>
  <c r="J28"/>
  <c r="J27"/>
  <c r="J38"/>
  <c r="M60" l="1"/>
  <c r="T29" l="1"/>
  <c r="Z29"/>
  <c r="Y29"/>
  <c r="X29"/>
  <c r="W29"/>
  <c r="V29"/>
  <c r="S29"/>
  <c r="R29"/>
  <c r="Q29"/>
  <c r="P29"/>
  <c r="O29"/>
  <c r="N29"/>
  <c r="M29"/>
  <c r="L29"/>
  <c r="K29"/>
  <c r="I29"/>
  <c r="J81"/>
  <c r="H81" s="1"/>
  <c r="J77"/>
  <c r="J58"/>
  <c r="J56"/>
  <c r="J55"/>
  <c r="J29" l="1"/>
  <c r="H29"/>
  <c r="H58"/>
  <c r="J49"/>
  <c r="H49" s="1"/>
  <c r="J62" l="1"/>
  <c r="J67"/>
  <c r="J66" s="1"/>
  <c r="H64"/>
  <c r="H65"/>
  <c r="H69"/>
  <c r="H68"/>
  <c r="H73"/>
  <c r="H74"/>
  <c r="H83"/>
  <c r="H79"/>
  <c r="H78"/>
  <c r="Z92"/>
  <c r="Y92"/>
  <c r="X92"/>
  <c r="W92"/>
  <c r="V92"/>
  <c r="Z93"/>
  <c r="Y93"/>
  <c r="X93"/>
  <c r="W93"/>
  <c r="T93"/>
  <c r="Z37" l="1"/>
  <c r="Y37"/>
  <c r="X37"/>
  <c r="W37"/>
  <c r="V37"/>
  <c r="T37"/>
  <c r="S37"/>
  <c r="R37"/>
  <c r="Q37"/>
  <c r="P37"/>
  <c r="O37"/>
  <c r="N37"/>
  <c r="M37"/>
  <c r="L37"/>
  <c r="K37"/>
  <c r="I37"/>
  <c r="H39"/>
  <c r="N66" l="1"/>
  <c r="Z70"/>
  <c r="Z60" s="1"/>
  <c r="X70"/>
  <c r="W70"/>
  <c r="V70"/>
  <c r="T70"/>
  <c r="S70"/>
  <c r="R70"/>
  <c r="Q70"/>
  <c r="P70"/>
  <c r="O70"/>
  <c r="L70"/>
  <c r="K70"/>
  <c r="I70"/>
  <c r="X75"/>
  <c r="W75"/>
  <c r="I75"/>
  <c r="X61"/>
  <c r="W61"/>
  <c r="S61"/>
  <c r="R61"/>
  <c r="Q61"/>
  <c r="P61"/>
  <c r="O61"/>
  <c r="L61"/>
  <c r="K61"/>
  <c r="I61"/>
  <c r="Z14"/>
  <c r="Y14"/>
  <c r="X14"/>
  <c r="W14"/>
  <c r="V14"/>
  <c r="T14"/>
  <c r="S14"/>
  <c r="R14"/>
  <c r="Q14"/>
  <c r="P14"/>
  <c r="O14"/>
  <c r="N14"/>
  <c r="M14"/>
  <c r="M90" s="1"/>
  <c r="L14"/>
  <c r="K14"/>
  <c r="I14"/>
  <c r="X41"/>
  <c r="W41"/>
  <c r="Z90" l="1"/>
  <c r="Z91" s="1"/>
  <c r="N60"/>
  <c r="N90" s="1"/>
  <c r="T60"/>
  <c r="T90" s="1"/>
  <c r="T91" s="1"/>
  <c r="K60"/>
  <c r="K90" s="1"/>
  <c r="P60"/>
  <c r="W60"/>
  <c r="I60"/>
  <c r="I90" s="1"/>
  <c r="L60"/>
  <c r="L90" s="1"/>
  <c r="O60"/>
  <c r="O90" s="1"/>
  <c r="Q60"/>
  <c r="Q90" s="1"/>
  <c r="Q91" s="1"/>
  <c r="X60"/>
  <c r="X90" s="1"/>
  <c r="Y60"/>
  <c r="Y90" s="1"/>
  <c r="Y91" s="1"/>
  <c r="V60"/>
  <c r="V90" s="1"/>
  <c r="V91" s="1"/>
  <c r="S60"/>
  <c r="S90" s="1"/>
  <c r="S91" s="1"/>
  <c r="W90"/>
  <c r="R60"/>
  <c r="R90" s="1"/>
  <c r="R91" s="1"/>
  <c r="J82"/>
  <c r="J75" s="1"/>
  <c r="J57"/>
  <c r="H57" s="1"/>
  <c r="H56"/>
  <c r="H55"/>
  <c r="J54"/>
  <c r="H54" s="1"/>
  <c r="J53"/>
  <c r="J52"/>
  <c r="H52" s="1"/>
  <c r="J51"/>
  <c r="H51" s="1"/>
  <c r="J50"/>
  <c r="H50" s="1"/>
  <c r="J48"/>
  <c r="H48" s="1"/>
  <c r="J47"/>
  <c r="H47" s="1"/>
  <c r="J42"/>
  <c r="J43"/>
  <c r="H43" s="1"/>
  <c r="J44"/>
  <c r="H44" s="1"/>
  <c r="J45"/>
  <c r="J46"/>
  <c r="H42" l="1"/>
  <c r="J41"/>
  <c r="H53"/>
  <c r="P90"/>
  <c r="P91" s="1"/>
  <c r="H82"/>
  <c r="H46"/>
  <c r="H45"/>
  <c r="H77"/>
  <c r="J72"/>
  <c r="H72" s="1"/>
  <c r="J71"/>
  <c r="J70" s="1"/>
  <c r="J63"/>
  <c r="H63" s="1"/>
  <c r="H40"/>
  <c r="H28"/>
  <c r="H27"/>
  <c r="J26"/>
  <c r="H26" s="1"/>
  <c r="J25"/>
  <c r="H25" s="1"/>
  <c r="H23"/>
  <c r="J22"/>
  <c r="H22" s="1"/>
  <c r="J21"/>
  <c r="H21" s="1"/>
  <c r="J20"/>
  <c r="H20" s="1"/>
  <c r="J19"/>
  <c r="H19" s="1"/>
  <c r="J18"/>
  <c r="H18" s="1"/>
  <c r="J17"/>
  <c r="H17" s="1"/>
  <c r="J16"/>
  <c r="H75" l="1"/>
  <c r="H41"/>
  <c r="J37"/>
  <c r="H38"/>
  <c r="H37" s="1"/>
  <c r="H62"/>
  <c r="H61" s="1"/>
  <c r="J61"/>
  <c r="H71"/>
  <c r="H70" s="1"/>
  <c r="H67"/>
  <c r="H66" s="1"/>
  <c r="H16"/>
  <c r="H14" s="1"/>
  <c r="J14"/>
  <c r="J60" l="1"/>
  <c r="J90" s="1"/>
  <c r="H60"/>
  <c r="H90" s="1"/>
</calcChain>
</file>

<file path=xl/sharedStrings.xml><?xml version="1.0" encoding="utf-8"?>
<sst xmlns="http://schemas.openxmlformats.org/spreadsheetml/2006/main" count="296" uniqueCount="267">
  <si>
    <t xml:space="preserve">УЧЕБНЫЙ ПЛАН </t>
  </si>
  <si>
    <t>1. Сводные данные по бюджету времени (в неделях)</t>
  </si>
  <si>
    <t>Курсы</t>
  </si>
  <si>
    <t>Обучение по дисциплинам и междисциплинарным курсам</t>
  </si>
  <si>
    <t>Учебная практика</t>
  </si>
  <si>
    <t>Производственная практика</t>
  </si>
  <si>
    <t>Промежуточная аттестация</t>
  </si>
  <si>
    <t>Государственная итоговая аттестация</t>
  </si>
  <si>
    <t>Каникулы</t>
  </si>
  <si>
    <t>Всего</t>
  </si>
  <si>
    <t>1 курс</t>
  </si>
  <si>
    <t>2 курс</t>
  </si>
  <si>
    <t xml:space="preserve"> Индекс</t>
  </si>
  <si>
    <t>Наименование циклов, дисциплин, профессиональных модулей, МДК, практик</t>
  </si>
  <si>
    <t>Формы промежуточной аттестации</t>
  </si>
  <si>
    <t>I курс</t>
  </si>
  <si>
    <t>Физическая культура</t>
  </si>
  <si>
    <t>Безопасность жизнедеятельности</t>
  </si>
  <si>
    <t>ПМ.01</t>
  </si>
  <si>
    <t>МДК.01.01</t>
  </si>
  <si>
    <t>МДК.02.01</t>
  </si>
  <si>
    <t>ПА.00</t>
  </si>
  <si>
    <t>дисциплин и МДК</t>
  </si>
  <si>
    <t>учебной практики</t>
  </si>
  <si>
    <t>экзаменов</t>
  </si>
  <si>
    <t>дифф зачетов</t>
  </si>
  <si>
    <t>зачетов</t>
  </si>
  <si>
    <t>3 курс</t>
  </si>
  <si>
    <t>III курс</t>
  </si>
  <si>
    <t>1 сем</t>
  </si>
  <si>
    <t>2 сем</t>
  </si>
  <si>
    <t>3 сем</t>
  </si>
  <si>
    <t>4 сем</t>
  </si>
  <si>
    <t>5 сем</t>
  </si>
  <si>
    <t>6 сем</t>
  </si>
  <si>
    <t>Иностранный язык</t>
  </si>
  <si>
    <t>История</t>
  </si>
  <si>
    <t>Математика</t>
  </si>
  <si>
    <t>Физика</t>
  </si>
  <si>
    <t>4. Пояснительная записка</t>
  </si>
  <si>
    <t>Математики</t>
  </si>
  <si>
    <t>Заместитель директора по УПР _____________</t>
  </si>
  <si>
    <t>МДК.01.02</t>
  </si>
  <si>
    <t>ПМ.03</t>
  </si>
  <si>
    <t>МДК.03.01</t>
  </si>
  <si>
    <t>ПМ.04</t>
  </si>
  <si>
    <t>МДК.04.01</t>
  </si>
  <si>
    <t>Утверждаю</t>
  </si>
  <si>
    <t>"Альметьевский профессиональный колледж"</t>
  </si>
  <si>
    <t>Безопасности жизнедеятельности и охраны труда</t>
  </si>
  <si>
    <t>Лаборатории:</t>
  </si>
  <si>
    <t>Материаловедения</t>
  </si>
  <si>
    <t>Мастерские:</t>
  </si>
  <si>
    <t>Спортивный зал</t>
  </si>
  <si>
    <t>Открытый стадион широкого профиля с элементами полосы препятствий</t>
  </si>
  <si>
    <t>Залы:</t>
  </si>
  <si>
    <t>Актовый зал</t>
  </si>
  <si>
    <t xml:space="preserve">Учебная нагрузка обучающихся (час.)      </t>
  </si>
  <si>
    <t>4 курс</t>
  </si>
  <si>
    <t>ОУД.01</t>
  </si>
  <si>
    <t>ОУД.02</t>
  </si>
  <si>
    <t>ОУД.03</t>
  </si>
  <si>
    <t>ОУД.04</t>
  </si>
  <si>
    <t>ОУД.05</t>
  </si>
  <si>
    <t>ОУД.06</t>
  </si>
  <si>
    <t>ОУД.07</t>
  </si>
  <si>
    <t>ОУД.08</t>
  </si>
  <si>
    <t>Основы безопасности жизнедеятельности</t>
  </si>
  <si>
    <t>ОУД.10</t>
  </si>
  <si>
    <t xml:space="preserve">Информатика </t>
  </si>
  <si>
    <t>ОУД.11</t>
  </si>
  <si>
    <t>ОГСЭ</t>
  </si>
  <si>
    <t>Общий гуманитарный и социально-экономический цикл</t>
  </si>
  <si>
    <t>ОГСЭ.01</t>
  </si>
  <si>
    <t>ОГСЭ.02</t>
  </si>
  <si>
    <t>ОГСЭ.03</t>
  </si>
  <si>
    <t>Основы философии</t>
  </si>
  <si>
    <t>Русский язык и культура речи</t>
  </si>
  <si>
    <t>ОГСЭ.04</t>
  </si>
  <si>
    <t>ОГСЭ.05</t>
  </si>
  <si>
    <t>Татарский язык и культура речи</t>
  </si>
  <si>
    <t>ОГСЭ.07</t>
  </si>
  <si>
    <t>ЕН</t>
  </si>
  <si>
    <t>Математический и общий естественнонаучный цикл</t>
  </si>
  <si>
    <t>ЕН.01</t>
  </si>
  <si>
    <t>ЕН.02</t>
  </si>
  <si>
    <t>ЕН.03</t>
  </si>
  <si>
    <t>Общепрофессиональные дисциплины</t>
  </si>
  <si>
    <t>ОП</t>
  </si>
  <si>
    <t>Инженерная графика</t>
  </si>
  <si>
    <t>ОП.01</t>
  </si>
  <si>
    <t>ОП.02</t>
  </si>
  <si>
    <t>Техническая механика</t>
  </si>
  <si>
    <t>Материаловедение</t>
  </si>
  <si>
    <t>Метрология, стандартизация и сертификация</t>
  </si>
  <si>
    <t>ОП.10</t>
  </si>
  <si>
    <t>IV курс</t>
  </si>
  <si>
    <t>7 сем</t>
  </si>
  <si>
    <t>8 сем</t>
  </si>
  <si>
    <t xml:space="preserve">                                                                                                                                                                                                    </t>
  </si>
  <si>
    <t>17 нед</t>
  </si>
  <si>
    <t>II курс</t>
  </si>
  <si>
    <t>МДК.04.02</t>
  </si>
  <si>
    <t>ПДП</t>
  </si>
  <si>
    <t>Преддипломная практика</t>
  </si>
  <si>
    <t>ВСЕГО ПО ДИСЦИПЛИНАМ И МДК</t>
  </si>
  <si>
    <t>7. Формами проведения промежуточной аттестации является зачет, дифференцированный зачет, экзамен. Зачет, дифференцированный зачет проводятся за счет времени отведенного на дисциплину. Экзамен, за счет времени отведенного ФГОС.</t>
  </si>
  <si>
    <t>После освоения дисциплин и междисциплинарных курсов в последнем семестре предусмотрена сдача экзаменов:</t>
  </si>
  <si>
    <t>"Математика", "Русский язык и литература",  "Физика".</t>
  </si>
  <si>
    <t>МДК.02.01 "Планирование и организация работы структурного подразделения"</t>
  </si>
  <si>
    <t>Социально-экономических дисциплин</t>
  </si>
  <si>
    <t>Иностранных языков</t>
  </si>
  <si>
    <t>Инженерной графики</t>
  </si>
  <si>
    <t>Технической механики</t>
  </si>
  <si>
    <t>Информационных технологий в профессиональной деятельности</t>
  </si>
  <si>
    <t>Консультации 4 часа на одного студента в год</t>
  </si>
  <si>
    <t xml:space="preserve">1. Программа базовой подготовки                                                                                                                                                              1.1. Дипломный проект                                                                                                                                                                                       Выполнение дипломного проекта с _____ по _____ (всего 6 недель)                         </t>
  </si>
  <si>
    <t>11. ГИА включает подготовку и защиту выпускной квалификационной работы - дипломного проекта. Тематика дипломного проекта должна соответствовать содержанию одного или нескольких профессиональных модулей.</t>
  </si>
  <si>
    <t xml:space="preserve">2. Продолжительность учебной недели составляет 6 дней. Недельная нагрузка обучающихся обязательными учебными занятиями не превышает 36 часов в неделю, при продолжительности занятия 2 часа академического времени. </t>
  </si>
  <si>
    <t>3. Максимальный объем учебной нагрузки обучающихся не превышает 54 часов в неделю, включая все виды аудиторной и внеаудиторной работы. Учебное время отведенное на теретичесое обучение (1404 часов) распределяется следующим образом: 1293 на общеобразовательный цикл, на изучение татарского языка -111 часов.</t>
  </si>
  <si>
    <t xml:space="preserve">4. Учебный план по професии состоит из обязательной части циклов ОПОП и вариативной части. Объем вариативной части в размере 900 часов распределен следующим образом:   Увеличение часов за счет часов вариативной части дает возможность расширения и углубления подготовки, определяемой содержанием обязательной части, для обеспечения конкурентоспособности выпускников в соответствии с запросами регионального рынка труда и возможностями продолжения образования по специальности.                                                                                                                                                                                     </t>
  </si>
  <si>
    <t>1) Общий гуманитарный и социально - экономический цикл -162 часа: 48 часов на дисциплину "Русский язык и культура речи", 32 часа на дисциплину "Психология делового общения", 48 часов на дисциплину "Татарский язык и культура речи", 34 часа на дисциплину "Основы социологии и политологии".</t>
  </si>
  <si>
    <t>10. Формой проведения государственной (итоговой) аттестации является защита выпускной квалификационной работы.</t>
  </si>
  <si>
    <t>ОП.04</t>
  </si>
  <si>
    <t>ОП.03</t>
  </si>
  <si>
    <t>ОП.05</t>
  </si>
  <si>
    <t>ОП.06</t>
  </si>
  <si>
    <t>Литература</t>
  </si>
  <si>
    <t xml:space="preserve">Русский язык </t>
  </si>
  <si>
    <t>ОУД.09</t>
  </si>
  <si>
    <t>Астрономия</t>
  </si>
  <si>
    <t>ОУД.12</t>
  </si>
  <si>
    <t>Иностранный язык в профессиональной деятельности</t>
  </si>
  <si>
    <t>ПП.01</t>
  </si>
  <si>
    <t>УП.01</t>
  </si>
  <si>
    <t>ОУД.00</t>
  </si>
  <si>
    <t>всего во взаимодействии с преподавателем</t>
  </si>
  <si>
    <t>лаб. и практ. занятий</t>
  </si>
  <si>
    <t>По практике производст. и учебной</t>
  </si>
  <si>
    <t>Консультации</t>
  </si>
  <si>
    <t>Нагрузка во взаимодействии с преподавателем</t>
  </si>
  <si>
    <t>По учебным дисциплинам и МДК</t>
  </si>
  <si>
    <t xml:space="preserve">Самостоятельная учебная работа </t>
  </si>
  <si>
    <t>Теоретического обучения</t>
  </si>
  <si>
    <t>Распределение обязательной нагрузки по курсам и семестрам (час.)</t>
  </si>
  <si>
    <t>Общие дисциплины</t>
  </si>
  <si>
    <t>По выбору из обязательных предметных областей</t>
  </si>
  <si>
    <t>П.00</t>
  </si>
  <si>
    <t>Профессиональный цикл</t>
  </si>
  <si>
    <t xml:space="preserve">Математика </t>
  </si>
  <si>
    <t xml:space="preserve">Экологические основы природопользования </t>
  </si>
  <si>
    <t>УП.04.01</t>
  </si>
  <si>
    <t>ПМ. 02</t>
  </si>
  <si>
    <t>Компьютерная графика</t>
  </si>
  <si>
    <t>Процессы формообразования и инструменты</t>
  </si>
  <si>
    <t>ОП.07</t>
  </si>
  <si>
    <t>Технологическое оборудование</t>
  </si>
  <si>
    <t>ОП. 08</t>
  </si>
  <si>
    <t>ОП. 09</t>
  </si>
  <si>
    <t>Технологическая оснастка</t>
  </si>
  <si>
    <t>Программирование для автоматизированного оборудования</t>
  </si>
  <si>
    <t>ОП.11</t>
  </si>
  <si>
    <t>ОП.12</t>
  </si>
  <si>
    <t>Основы экономики организации и правового обеспечения профессиональной деятельности</t>
  </si>
  <si>
    <t>ОП.13</t>
  </si>
  <si>
    <t>Охрана труда</t>
  </si>
  <si>
    <t>ОП.14</t>
  </si>
  <si>
    <t>ОП.15</t>
  </si>
  <si>
    <t>ОП.16</t>
  </si>
  <si>
    <t>ОП.18</t>
  </si>
  <si>
    <t>Бережливое производство</t>
  </si>
  <si>
    <t>Разработка технологических процессов изготовления деталей машин</t>
  </si>
  <si>
    <t>Технологические процессы изготовления деталей машин</t>
  </si>
  <si>
    <t xml:space="preserve">Системы автоматизированного проектирования и программирования в машиностроении </t>
  </si>
  <si>
    <t xml:space="preserve">Участие в организации производственной деятельности структурного подразделения </t>
  </si>
  <si>
    <t>Участие во внерении технологических процессов изготовления деталей машин и осуществление технического контроля</t>
  </si>
  <si>
    <t>Реализация технологических процессов изготовления деталей</t>
  </si>
  <si>
    <t>МДК.03.02</t>
  </si>
  <si>
    <t>Контроль соответствия качества деталей требованиям технической документации</t>
  </si>
  <si>
    <t>ПП.04.01</t>
  </si>
  <si>
    <t>Технология металлобработки на металлорежущих станках с программным управлением</t>
  </si>
  <si>
    <t>УП.04.02</t>
  </si>
  <si>
    <t>ПП.04.02</t>
  </si>
  <si>
    <t>3. Перечень кабинетов, лабораторий и других помещений для реализации ППССЗ по специальности 15.02.08 "Технология машиностроения"</t>
  </si>
  <si>
    <t>Кабинеты:</t>
  </si>
  <si>
    <t>Информатики</t>
  </si>
  <si>
    <t>Экономики отрасли и менеджмента</t>
  </si>
  <si>
    <t>Устройства автомобилей</t>
  </si>
  <si>
    <t>Технологии машиностроения</t>
  </si>
  <si>
    <t>Метрологии, стандартизации и подтверждения соответствия</t>
  </si>
  <si>
    <t>Процессов формообразования и инструментов</t>
  </si>
  <si>
    <t>Технологического оборудования и оснастки</t>
  </si>
  <si>
    <t>Автоматизированного проектирования технологических процессов и программирования систем ЧПУ</t>
  </si>
  <si>
    <t>Слесарная</t>
  </si>
  <si>
    <t>Механическая</t>
  </si>
  <si>
    <t>Участок станков с ЧПУ</t>
  </si>
  <si>
    <t>Спортивный комплекс:</t>
  </si>
  <si>
    <t>Стрелковый тир (в любой модификации, включая электронный) или место для стрельбы</t>
  </si>
  <si>
    <t>Библиотека, читальный зал с выходом в сеть Интернет</t>
  </si>
  <si>
    <t>1. Настоящий учебный план Государственного бюджетного профессионального образовательного учреждения  "Альметьевский профессиональный колледж"" разработан на основе Федерального государственного образовательного стандарта по специальности среднего профессионального образования  15.02.08 "Технология машиностроения", утвержденного приказом Министерства образования и науки Российской Федерации № 350 от 18 апреля 2014 года, зарегистрированного Министерством юстиции РФ №33204 от 22.07.2014 года. Разъяснений по формированию учебного плана основной профессиональной образовательной программы начального и среднего профессионального образования  (письмо Министерства образования и науки Российской Федерации № 12-696 от 20.10.2010 г.). Федеральный государственный образовательный стандарт среднего (полного) общего образования (профильное обучение) в пределах основной профессиональной образовательной программы среднего профессионального образования реализован согласно письма Министерства образования и науки Российской Федерации №03-1180 от 20.05.2010 г.</t>
  </si>
  <si>
    <t>2) Математический и общий естественнонаучный цикл  - 35 часов: 34 часа на дисциплину "Экология в машиностроительной отрасли", 1 час добавлен на дисциплину "Информатика"</t>
  </si>
  <si>
    <t>3) Общепрофессиональные дисциплины- 543 часа: "Философия белой металлургии" - 16 часов; "Бережливое производство" - 60 часов; "Планирование и организация производства цеха" - 72 часа; "Технологическая наладка станков с программами ЧПУ" - 78 часов; "Практикум по мехатронике" - 52 часа; "Современные системы пневмо-автоматики" - 40 часов; "Современные системы гидроавтоматики" - 40 часов; "Электрооборудование автоматизированного производства" - 32 часа; "Прикладная информатика в машиностроении" - 34 часа; "Экономика в машиностроительной отрасли" - 34 часа. Остальные 85 часов распределены на дисциплины "Инженерная графика", "Техническая механика","Материаловедение","Процессы формообразования и инструменты", "Технология машиностроения".</t>
  </si>
  <si>
    <t>4) Междисциплинарные курсы: 160 часов</t>
  </si>
  <si>
    <t>5. Учебным планом предусмотрены консультации 4 часа на одного студента в год. Форма консультаций: устные, письменные, групповые и индивидуальные.</t>
  </si>
  <si>
    <t>6. Учебная и производственная практика в колличестве 25 недель (900 часов) распределена следующим образом:</t>
  </si>
  <si>
    <t>ПП. 01 -3 недели</t>
  </si>
  <si>
    <t>ПП. 02 -2 недели</t>
  </si>
  <si>
    <t>ПП.03 - 2  недели</t>
  </si>
  <si>
    <t>УП.04 -8 недель</t>
  </si>
  <si>
    <t>ПП.04 -10 недель</t>
  </si>
  <si>
    <t>"Математика", "Техническая механика", "Компьютерная графика", "Техническая механика"</t>
  </si>
  <si>
    <t>"Процессы формообразования и инструменты",  "Технология машиностроения", "Технология металлообработки на металлорежущих станках с программным управлением"</t>
  </si>
  <si>
    <t>"Технологическая оснстка", МДК.01.01 "Технологические процессы изготовления деталей машин", МДК 01.02 "Системы автоматизированного проектирования и программирования в машиностроении"</t>
  </si>
  <si>
    <t>8. В результате освоения профессионального модуля ПМ. 04 студенту присваивается рабочая профессия 19479 "Фрезеровщик"; 16045 "Оператор станков с программным управлением"</t>
  </si>
  <si>
    <t xml:space="preserve">9. В модуле ПМ.02 МДК.02.01 и в общепрофессиональной дисциплине "Технология машиностроения"  предусмотрена курсовая работа. </t>
  </si>
  <si>
    <t>12. При успешной сдачи ГИА выпускники получают диплом о получении среднего профессионального образования по специальности 15.02.08 "Технология машиностроения"</t>
  </si>
  <si>
    <t>24 нед</t>
  </si>
  <si>
    <t>Государственная итоговая аттестация:</t>
  </si>
  <si>
    <t>УП.02</t>
  </si>
  <si>
    <t>УП.03</t>
  </si>
  <si>
    <t>18 нед</t>
  </si>
  <si>
    <t>Курсовое проектирование</t>
  </si>
  <si>
    <t>Экзамен</t>
  </si>
  <si>
    <t>Дифференцированные зачеты</t>
  </si>
  <si>
    <t>зачеты</t>
  </si>
  <si>
    <t xml:space="preserve">Естествознание </t>
  </si>
  <si>
    <t>Родная литература</t>
  </si>
  <si>
    <t>ПП.02.01</t>
  </si>
  <si>
    <t>ПП.03.01</t>
  </si>
  <si>
    <t>Основы корпоративной культуры</t>
  </si>
  <si>
    <t>Металлообработка. Слесарь механосборочных работ</t>
  </si>
  <si>
    <t xml:space="preserve">Технология машиностроения </t>
  </si>
  <si>
    <t xml:space="preserve">Планирование и организация работы структурного подразделения </t>
  </si>
  <si>
    <t>Технология металлообработки на металлорежущих станках</t>
  </si>
  <si>
    <t>МДК.04.03</t>
  </si>
  <si>
    <t>МДК.04.04</t>
  </si>
  <si>
    <t>Технологическая наладка  металлорежущих станков с программным управлением</t>
  </si>
  <si>
    <t>ОГСЭ.06</t>
  </si>
  <si>
    <t>Психология общения</t>
  </si>
  <si>
    <t>3,4,5, 6,7</t>
  </si>
  <si>
    <t>Экзамен квалификационный</t>
  </si>
  <si>
    <t>25 нед</t>
  </si>
  <si>
    <t>Электротехника и электроника</t>
  </si>
  <si>
    <t xml:space="preserve">Общеобразовательные учебные дичциплины </t>
  </si>
  <si>
    <t xml:space="preserve">Информационные технологии в профессиональнй деятельности </t>
  </si>
  <si>
    <t>Выполнение работ по одной или нескольким профессиям рабочих, должностям служащих 19149 "Токарь"; 16045 "Оператор станков с программным управлением"</t>
  </si>
  <si>
    <t xml:space="preserve">Промежуточная аттестация </t>
  </si>
  <si>
    <t>216</t>
  </si>
  <si>
    <t>ОП.19</t>
  </si>
  <si>
    <t xml:space="preserve">Основы финансовой грамотности </t>
  </si>
  <si>
    <t xml:space="preserve">производпрактики </t>
  </si>
  <si>
    <t>7 (20)</t>
  </si>
  <si>
    <t>8 (20)</t>
  </si>
  <si>
    <t>ГИА</t>
  </si>
  <si>
    <t xml:space="preserve">        государственного бюджетного профессионального образовательного учреждения</t>
  </si>
  <si>
    <t xml:space="preserve">по программе подготовки специалистов среднего звена </t>
  </si>
  <si>
    <t>15.02.08 Технология машиностроения</t>
  </si>
  <si>
    <t xml:space="preserve">Квалификация: техник </t>
  </si>
  <si>
    <t xml:space="preserve">Форма обучения: очная </t>
  </si>
  <si>
    <t>Нормативный срок обучения: 3 года 10 мес.</t>
  </si>
  <si>
    <t xml:space="preserve">на базе основного общего образования </t>
  </si>
  <si>
    <t xml:space="preserve">Профиль получаемого профессионального образования: </t>
  </si>
  <si>
    <t>технический</t>
  </si>
  <si>
    <t xml:space="preserve">И.о. директора ГБПОУ </t>
  </si>
  <si>
    <t xml:space="preserve">___________________А.Ф. Шарипова </t>
  </si>
  <si>
    <t>____ _________________ 2021 г.</t>
  </si>
  <si>
    <t xml:space="preserve"> План учебного процесса по специальности 15.02.08 "Технология машиностроения" (2022-2026 учебный год)</t>
  </si>
</sst>
</file>

<file path=xl/styles.xml><?xml version="1.0" encoding="utf-8"?>
<styleSheet xmlns="http://schemas.openxmlformats.org/spreadsheetml/2006/main">
  <fonts count="4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3"/>
      <color indexed="8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theme="1"/>
      <name val="Calibri"/>
      <family val="2"/>
      <charset val="204"/>
      <scheme val="minor"/>
    </font>
    <font>
      <b/>
      <sz val="8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8"/>
      <color theme="1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sz val="7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6"/>
      <name val="Times New Roman"/>
      <family val="1"/>
      <charset val="204"/>
    </font>
    <font>
      <sz val="6"/>
      <color theme="1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7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i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6"/>
      <name val="Times New Roman"/>
      <family val="1"/>
      <charset val="204"/>
    </font>
    <font>
      <sz val="8"/>
      <color theme="1"/>
      <name val="Calibri"/>
      <family val="2"/>
      <charset val="204"/>
    </font>
    <font>
      <b/>
      <sz val="8"/>
      <color rgb="FF00B05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3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2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0" fillId="0" borderId="0" xfId="0"/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left"/>
    </xf>
    <xf numFmtId="0" fontId="15" fillId="0" borderId="0" xfId="0" applyFont="1"/>
    <xf numFmtId="0" fontId="16" fillId="0" borderId="0" xfId="0" applyFont="1"/>
    <xf numFmtId="0" fontId="14" fillId="0" borderId="0" xfId="0" applyFont="1"/>
    <xf numFmtId="0" fontId="10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top"/>
    </xf>
    <xf numFmtId="0" fontId="32" fillId="0" borderId="0" xfId="0" applyFont="1"/>
    <xf numFmtId="0" fontId="1" fillId="0" borderId="1" xfId="0" applyFont="1" applyBorder="1" applyAlignment="1">
      <alignment vertical="top"/>
    </xf>
    <xf numFmtId="0" fontId="0" fillId="0" borderId="0" xfId="0" applyFont="1"/>
    <xf numFmtId="0" fontId="0" fillId="2" borderId="0" xfId="0" applyFill="1"/>
    <xf numFmtId="0" fontId="7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horizontal="left" vertical="center" wrapText="1"/>
    </xf>
    <xf numFmtId="0" fontId="31" fillId="0" borderId="0" xfId="0" applyFont="1"/>
    <xf numFmtId="0" fontId="30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7" fillId="2" borderId="15" xfId="0" applyFont="1" applyFill="1" applyBorder="1" applyAlignment="1">
      <alignment horizontal="center" vertical="top" wrapText="1"/>
    </xf>
    <xf numFmtId="0" fontId="9" fillId="2" borderId="0" xfId="0" applyFont="1" applyFill="1" applyAlignment="1">
      <alignment vertical="top" wrapText="1"/>
    </xf>
    <xf numFmtId="0" fontId="33" fillId="2" borderId="0" xfId="0" applyFont="1" applyFill="1"/>
    <xf numFmtId="0" fontId="12" fillId="2" borderId="0" xfId="0" applyFont="1" applyFill="1"/>
    <xf numFmtId="0" fontId="21" fillId="2" borderId="0" xfId="0" applyFont="1" applyFill="1"/>
    <xf numFmtId="0" fontId="8" fillId="2" borderId="15" xfId="0" applyFont="1" applyFill="1" applyBorder="1" applyAlignment="1">
      <alignment vertical="top" wrapText="1"/>
    </xf>
    <xf numFmtId="0" fontId="0" fillId="4" borderId="0" xfId="0" applyFill="1"/>
    <xf numFmtId="0" fontId="0" fillId="3" borderId="0" xfId="0" applyFill="1"/>
    <xf numFmtId="0" fontId="0" fillId="5" borderId="0" xfId="0" applyFill="1"/>
    <xf numFmtId="0" fontId="35" fillId="0" borderId="1" xfId="0" applyFont="1" applyFill="1" applyBorder="1" applyAlignment="1">
      <alignment vertical="top" wrapText="1"/>
    </xf>
    <xf numFmtId="0" fontId="0" fillId="6" borderId="0" xfId="0" applyFill="1"/>
    <xf numFmtId="0" fontId="17" fillId="0" borderId="1" xfId="0" applyFont="1" applyFill="1" applyBorder="1" applyAlignment="1">
      <alignment vertical="top" wrapText="1"/>
    </xf>
    <xf numFmtId="0" fontId="38" fillId="2" borderId="15" xfId="0" applyFont="1" applyFill="1" applyBorder="1" applyAlignment="1">
      <alignment vertical="top" wrapText="1"/>
    </xf>
    <xf numFmtId="0" fontId="0" fillId="0" borderId="0" xfId="0" applyAlignment="1">
      <alignment horizontal="left"/>
    </xf>
    <xf numFmtId="0" fontId="8" fillId="0" borderId="2" xfId="0" applyFont="1" applyFill="1" applyBorder="1" applyAlignment="1">
      <alignment vertical="top" wrapText="1"/>
    </xf>
    <xf numFmtId="0" fontId="20" fillId="0" borderId="13" xfId="0" applyFont="1" applyFill="1" applyBorder="1" applyAlignment="1">
      <alignment horizontal="center" vertical="top" wrapText="1"/>
    </xf>
    <xf numFmtId="0" fontId="20" fillId="0" borderId="1" xfId="0" applyFont="1" applyFill="1" applyBorder="1" applyAlignment="1">
      <alignment horizontal="center" vertical="top" wrapText="1"/>
    </xf>
    <xf numFmtId="0" fontId="29" fillId="0" borderId="1" xfId="0" applyFont="1" applyFill="1" applyBorder="1" applyAlignment="1">
      <alignment horizontal="center" vertical="top" wrapText="1"/>
    </xf>
    <xf numFmtId="0" fontId="34" fillId="0" borderId="1" xfId="0" applyFont="1" applyFill="1" applyBorder="1" applyAlignment="1">
      <alignment vertical="top" wrapText="1"/>
    </xf>
    <xf numFmtId="0" fontId="17" fillId="0" borderId="4" xfId="0" applyFont="1" applyFill="1" applyBorder="1" applyAlignment="1">
      <alignment vertical="top" wrapText="1"/>
    </xf>
    <xf numFmtId="0" fontId="17" fillId="0" borderId="2" xfId="0" applyFont="1" applyFill="1" applyBorder="1" applyAlignment="1">
      <alignment vertical="top" wrapText="1"/>
    </xf>
    <xf numFmtId="0" fontId="17" fillId="0" borderId="14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right" vertical="top" wrapText="1"/>
    </xf>
    <xf numFmtId="0" fontId="8" fillId="0" borderId="4" xfId="0" applyFont="1" applyFill="1" applyBorder="1" applyAlignment="1">
      <alignment horizontal="right" vertical="top" wrapText="1"/>
    </xf>
    <xf numFmtId="0" fontId="9" fillId="0" borderId="4" xfId="0" applyFont="1" applyFill="1" applyBorder="1" applyAlignment="1">
      <alignment horizontal="right" vertical="top" wrapText="1"/>
    </xf>
    <xf numFmtId="0" fontId="8" fillId="0" borderId="4" xfId="0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8" fillId="0" borderId="13" xfId="0" applyFont="1" applyFill="1" applyBorder="1" applyAlignment="1">
      <alignment vertical="top" wrapText="1"/>
    </xf>
    <xf numFmtId="0" fontId="8" fillId="0" borderId="14" xfId="0" applyFont="1" applyFill="1" applyBorder="1" applyAlignment="1">
      <alignment vertical="top" wrapText="1"/>
    </xf>
    <xf numFmtId="0" fontId="9" fillId="0" borderId="14" xfId="0" applyFont="1" applyFill="1" applyBorder="1" applyAlignment="1">
      <alignment horizontal="center" vertical="top" wrapText="1"/>
    </xf>
    <xf numFmtId="0" fontId="37" fillId="0" borderId="1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right" vertical="top" wrapText="1"/>
    </xf>
    <xf numFmtId="0" fontId="9" fillId="0" borderId="12" xfId="0" applyFont="1" applyFill="1" applyBorder="1" applyAlignment="1">
      <alignment horizontal="right" vertical="top" wrapText="1"/>
    </xf>
    <xf numFmtId="0" fontId="9" fillId="0" borderId="1" xfId="0" applyFont="1" applyFill="1" applyBorder="1" applyAlignment="1">
      <alignment horizontal="right" vertical="top" wrapText="1"/>
    </xf>
    <xf numFmtId="0" fontId="17" fillId="0" borderId="1" xfId="0" applyFont="1" applyFill="1" applyBorder="1" applyAlignment="1">
      <alignment horizontal="right" vertical="top" wrapText="1"/>
    </xf>
    <xf numFmtId="0" fontId="17" fillId="0" borderId="4" xfId="0" applyFont="1" applyFill="1" applyBorder="1" applyAlignment="1">
      <alignment horizontal="right" vertical="top" wrapText="1"/>
    </xf>
    <xf numFmtId="0" fontId="9" fillId="0" borderId="14" xfId="0" applyFont="1" applyFill="1" applyBorder="1" applyAlignment="1">
      <alignment vertical="top" wrapText="1"/>
    </xf>
    <xf numFmtId="0" fontId="8" fillId="0" borderId="14" xfId="0" applyFont="1" applyFill="1" applyBorder="1" applyAlignment="1">
      <alignment horizontal="right" vertical="top" wrapText="1"/>
    </xf>
    <xf numFmtId="0" fontId="8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right" wrapText="1"/>
    </xf>
    <xf numFmtId="0" fontId="0" fillId="0" borderId="4" xfId="0" applyFill="1" applyBorder="1" applyAlignment="1">
      <alignment horizontal="left" vertical="top" wrapText="1"/>
    </xf>
    <xf numFmtId="0" fontId="19" fillId="0" borderId="1" xfId="0" applyFont="1" applyFill="1" applyBorder="1" applyAlignment="1">
      <alignment vertical="top" wrapText="1"/>
    </xf>
    <xf numFmtId="0" fontId="19" fillId="0" borderId="1" xfId="0" applyFont="1" applyFill="1" applyBorder="1" applyAlignment="1">
      <alignment horizontal="left" vertical="top" wrapText="1"/>
    </xf>
    <xf numFmtId="0" fontId="19" fillId="0" borderId="1" xfId="0" applyFont="1" applyFill="1" applyBorder="1" applyAlignment="1">
      <alignment horizontal="right"/>
    </xf>
    <xf numFmtId="0" fontId="19" fillId="0" borderId="4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right" wrapText="1"/>
    </xf>
    <xf numFmtId="0" fontId="9" fillId="0" borderId="1" xfId="0" applyFont="1" applyFill="1" applyBorder="1" applyAlignment="1">
      <alignment horizontal="right" wrapText="1"/>
    </xf>
    <xf numFmtId="0" fontId="17" fillId="0" borderId="4" xfId="0" applyFont="1" applyFill="1" applyBorder="1" applyAlignment="1">
      <alignment horizontal="center" vertical="top" wrapText="1"/>
    </xf>
    <xf numFmtId="0" fontId="17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vertical="top" wrapText="1"/>
    </xf>
    <xf numFmtId="49" fontId="17" fillId="0" borderId="1" xfId="0" applyNumberFormat="1" applyFont="1" applyFill="1" applyBorder="1" applyAlignment="1">
      <alignment vertical="top" wrapText="1"/>
    </xf>
    <xf numFmtId="49" fontId="17" fillId="0" borderId="1" xfId="0" applyNumberFormat="1" applyFont="1" applyFill="1" applyBorder="1" applyAlignment="1">
      <alignment horizontal="right" vertical="top" wrapText="1"/>
    </xf>
    <xf numFmtId="1" fontId="17" fillId="0" borderId="1" xfId="0" applyNumberFormat="1" applyFont="1" applyFill="1" applyBorder="1" applyAlignment="1">
      <alignment horizontal="center" vertical="top" wrapText="1"/>
    </xf>
    <xf numFmtId="0" fontId="24" fillId="0" borderId="7" xfId="0" applyFont="1" applyFill="1" applyBorder="1" applyAlignment="1">
      <alignment vertical="top" wrapText="1"/>
    </xf>
    <xf numFmtId="0" fontId="22" fillId="0" borderId="13" xfId="0" applyFont="1" applyFill="1" applyBorder="1" applyAlignment="1">
      <alignment horizontal="center" vertical="top" wrapText="1"/>
    </xf>
    <xf numFmtId="0" fontId="25" fillId="0" borderId="13" xfId="0" applyFont="1" applyFill="1" applyBorder="1" applyAlignment="1">
      <alignment horizontal="center" vertical="top" wrapText="1"/>
    </xf>
    <xf numFmtId="0" fontId="9" fillId="0" borderId="13" xfId="0" applyFont="1" applyFill="1" applyBorder="1" applyAlignment="1">
      <alignment horizontal="center" vertical="top" wrapText="1"/>
    </xf>
    <xf numFmtId="0" fontId="24" fillId="0" borderId="0" xfId="0" applyFont="1" applyFill="1" applyAlignment="1">
      <alignment vertical="top" wrapText="1"/>
    </xf>
    <xf numFmtId="0" fontId="22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right" vertical="top" wrapText="1"/>
    </xf>
    <xf numFmtId="0" fontId="21" fillId="0" borderId="0" xfId="0" applyFont="1" applyFill="1" applyAlignment="1">
      <alignment vertical="top"/>
    </xf>
    <xf numFmtId="0" fontId="23" fillId="0" borderId="1" xfId="0" applyFont="1" applyFill="1" applyBorder="1" applyAlignment="1">
      <alignment horizontal="center" vertical="top" wrapText="1"/>
    </xf>
    <xf numFmtId="0" fontId="26" fillId="0" borderId="1" xfId="0" applyFont="1" applyFill="1" applyBorder="1" applyAlignment="1">
      <alignment horizontal="right" vertical="top" wrapText="1"/>
    </xf>
    <xf numFmtId="0" fontId="9" fillId="0" borderId="1" xfId="0" applyFont="1" applyFill="1" applyBorder="1" applyAlignment="1">
      <alignment vertical="top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top"/>
    </xf>
    <xf numFmtId="0" fontId="26" fillId="0" borderId="1" xfId="0" applyFont="1" applyFill="1" applyBorder="1" applyAlignment="1">
      <alignment horizontal="right" vertical="top"/>
    </xf>
    <xf numFmtId="0" fontId="0" fillId="0" borderId="0" xfId="0" applyFill="1"/>
    <xf numFmtId="0" fontId="9" fillId="0" borderId="0" xfId="0" applyFont="1" applyFill="1" applyAlignment="1">
      <alignment horizontal="right"/>
    </xf>
    <xf numFmtId="0" fontId="9" fillId="0" borderId="0" xfId="0" applyFont="1" applyFill="1" applyAlignment="1">
      <alignment horizontal="right" wrapText="1"/>
    </xf>
    <xf numFmtId="0" fontId="39" fillId="0" borderId="4" xfId="0" applyFont="1" applyFill="1" applyBorder="1" applyAlignment="1">
      <alignment vertical="top" wrapText="1"/>
    </xf>
    <xf numFmtId="0" fontId="8" fillId="0" borderId="13" xfId="0" applyFont="1" applyFill="1" applyBorder="1" applyAlignment="1">
      <alignment horizontal="center" vertical="top" wrapText="1"/>
    </xf>
    <xf numFmtId="0" fontId="1" fillId="0" borderId="0" xfId="0" applyFont="1" applyAlignment="1"/>
    <xf numFmtId="0" fontId="1" fillId="0" borderId="0" xfId="0" applyFont="1" applyAlignment="1">
      <alignment horizontal="left" indent="4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 wrapText="1"/>
    </xf>
    <xf numFmtId="0" fontId="41" fillId="0" borderId="0" xfId="0" applyFont="1" applyAlignment="1">
      <alignment horizontal="center" wrapText="1"/>
    </xf>
    <xf numFmtId="0" fontId="6" fillId="0" borderId="1" xfId="0" applyFont="1" applyBorder="1" applyAlignment="1">
      <alignment horizontal="center" textRotation="90"/>
    </xf>
    <xf numFmtId="0" fontId="0" fillId="0" borderId="1" xfId="0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right" vertical="top" wrapText="1"/>
    </xf>
    <xf numFmtId="0" fontId="17" fillId="0" borderId="4" xfId="0" applyFont="1" applyFill="1" applyBorder="1" applyAlignment="1">
      <alignment horizontal="right" vertical="top" wrapText="1"/>
    </xf>
    <xf numFmtId="0" fontId="8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right" vertical="top" wrapText="1"/>
    </xf>
    <xf numFmtId="0" fontId="8" fillId="2" borderId="4" xfId="0" applyFont="1" applyFill="1" applyBorder="1" applyAlignment="1">
      <alignment horizontal="right" vertical="top" wrapText="1"/>
    </xf>
    <xf numFmtId="0" fontId="9" fillId="2" borderId="4" xfId="0" applyFont="1" applyFill="1" applyBorder="1" applyAlignment="1">
      <alignment horizontal="right" vertical="top" wrapText="1"/>
    </xf>
    <xf numFmtId="0" fontId="8" fillId="2" borderId="4" xfId="0" applyFont="1" applyFill="1" applyBorder="1" applyAlignment="1">
      <alignment vertical="top" wrapText="1"/>
    </xf>
    <xf numFmtId="0" fontId="17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vertical="top" wrapText="1"/>
    </xf>
    <xf numFmtId="0" fontId="17" fillId="2" borderId="2" xfId="0" applyFont="1" applyFill="1" applyBorder="1" applyAlignment="1">
      <alignment vertical="top" wrapText="1"/>
    </xf>
    <xf numFmtId="0" fontId="17" fillId="2" borderId="4" xfId="0" applyFont="1" applyFill="1" applyBorder="1" applyAlignment="1">
      <alignment vertical="top" wrapText="1"/>
    </xf>
    <xf numFmtId="0" fontId="39" fillId="2" borderId="0" xfId="0" applyFont="1" applyFill="1"/>
    <xf numFmtId="0" fontId="8" fillId="2" borderId="13" xfId="0" applyFont="1" applyFill="1" applyBorder="1" applyAlignment="1">
      <alignment vertical="top" wrapText="1"/>
    </xf>
    <xf numFmtId="0" fontId="8" fillId="2" borderId="7" xfId="0" applyFont="1" applyFill="1" applyBorder="1" applyAlignment="1">
      <alignment horizontal="right" vertical="top" wrapText="1"/>
    </xf>
    <xf numFmtId="0" fontId="9" fillId="2" borderId="7" xfId="0" applyFont="1" applyFill="1" applyBorder="1" applyAlignment="1">
      <alignment horizontal="right" vertical="top" wrapText="1"/>
    </xf>
    <xf numFmtId="0" fontId="8" fillId="2" borderId="7" xfId="0" applyFont="1" applyFill="1" applyBorder="1" applyAlignment="1">
      <alignment vertical="top" wrapText="1"/>
    </xf>
    <xf numFmtId="0" fontId="8" fillId="0" borderId="14" xfId="0" applyFont="1" applyFill="1" applyBorder="1" applyAlignment="1">
      <alignment horizontal="center" vertical="top" wrapText="1"/>
    </xf>
    <xf numFmtId="49" fontId="44" fillId="0" borderId="1" xfId="0" applyNumberFormat="1" applyFont="1" applyFill="1" applyBorder="1" applyAlignment="1">
      <alignment horizontal="center" vertical="top" wrapText="1"/>
    </xf>
    <xf numFmtId="0" fontId="8" fillId="0" borderId="12" xfId="0" applyFont="1" applyFill="1" applyBorder="1" applyAlignment="1">
      <alignment horizontal="right" vertical="top" wrapText="1"/>
    </xf>
    <xf numFmtId="0" fontId="15" fillId="0" borderId="0" xfId="0" applyFont="1" applyAlignment="1">
      <alignment horizontal="left" indent="20"/>
    </xf>
    <xf numFmtId="0" fontId="14" fillId="0" borderId="0" xfId="0" applyFont="1" applyAlignment="1">
      <alignment horizontal="left" indent="20"/>
    </xf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wrapText="1"/>
    </xf>
    <xf numFmtId="0" fontId="6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textRotation="90"/>
    </xf>
    <xf numFmtId="0" fontId="19" fillId="0" borderId="15" xfId="0" applyFont="1" applyFill="1" applyBorder="1" applyAlignment="1">
      <alignment horizontal="center" vertical="center" textRotation="90"/>
    </xf>
    <xf numFmtId="0" fontId="19" fillId="0" borderId="14" xfId="0" applyFont="1" applyFill="1" applyBorder="1" applyAlignment="1">
      <alignment horizontal="center" vertical="center" textRotation="90"/>
    </xf>
    <xf numFmtId="0" fontId="19" fillId="0" borderId="13" xfId="0" applyFont="1" applyFill="1" applyBorder="1" applyAlignment="1">
      <alignment horizontal="center" vertical="center" textRotation="90" wrapText="1"/>
    </xf>
    <xf numFmtId="0" fontId="19" fillId="0" borderId="15" xfId="0" applyFont="1" applyFill="1" applyBorder="1" applyAlignment="1">
      <alignment horizontal="center" vertical="center" textRotation="90" wrapText="1"/>
    </xf>
    <xf numFmtId="0" fontId="19" fillId="0" borderId="14" xfId="0" applyFont="1" applyFill="1" applyBorder="1" applyAlignment="1">
      <alignment horizontal="center" vertical="center" textRotation="90" wrapText="1"/>
    </xf>
    <xf numFmtId="0" fontId="17" fillId="0" borderId="2" xfId="0" applyFont="1" applyFill="1" applyBorder="1" applyAlignment="1">
      <alignment vertical="top" wrapText="1"/>
    </xf>
    <xf numFmtId="0" fontId="17" fillId="0" borderId="4" xfId="0" applyFont="1" applyFill="1" applyBorder="1" applyAlignment="1">
      <alignment vertical="top" wrapText="1"/>
    </xf>
    <xf numFmtId="0" fontId="17" fillId="0" borderId="2" xfId="0" applyFont="1" applyFill="1" applyBorder="1" applyAlignment="1">
      <alignment horizontal="center" vertical="top" wrapText="1"/>
    </xf>
    <xf numFmtId="0" fontId="28" fillId="0" borderId="4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right" vertical="top" wrapText="1"/>
    </xf>
    <xf numFmtId="0" fontId="39" fillId="0" borderId="4" xfId="0" applyFont="1" applyFill="1" applyBorder="1" applyAlignment="1">
      <alignment horizontal="right" vertical="top" wrapText="1"/>
    </xf>
    <xf numFmtId="0" fontId="17" fillId="2" borderId="2" xfId="0" applyFont="1" applyFill="1" applyBorder="1" applyAlignment="1">
      <alignment vertical="top" wrapText="1"/>
    </xf>
    <xf numFmtId="0" fontId="17" fillId="2" borderId="4" xfId="0" applyFont="1" applyFill="1" applyBorder="1" applyAlignment="1">
      <alignment vertical="top" wrapText="1"/>
    </xf>
    <xf numFmtId="0" fontId="17" fillId="2" borderId="2" xfId="0" applyFont="1" applyFill="1" applyBorder="1" applyAlignment="1">
      <alignment horizontal="center" vertical="top" wrapText="1"/>
    </xf>
    <xf numFmtId="0" fontId="17" fillId="2" borderId="4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textRotation="90" wrapText="1"/>
    </xf>
    <xf numFmtId="0" fontId="17" fillId="0" borderId="7" xfId="0" applyFont="1" applyFill="1" applyBorder="1" applyAlignment="1">
      <alignment horizontal="center" vertical="center" textRotation="90" wrapText="1"/>
    </xf>
    <xf numFmtId="0" fontId="17" fillId="0" borderId="8" xfId="0" applyFont="1" applyFill="1" applyBorder="1" applyAlignment="1">
      <alignment horizontal="center" vertical="center" textRotation="90" wrapText="1"/>
    </xf>
    <xf numFmtId="0" fontId="17" fillId="0" borderId="9" xfId="0" applyFont="1" applyFill="1" applyBorder="1" applyAlignment="1">
      <alignment horizontal="center" vertical="center" textRotation="90" wrapText="1"/>
    </xf>
    <xf numFmtId="0" fontId="17" fillId="0" borderId="10" xfId="0" applyFont="1" applyFill="1" applyBorder="1" applyAlignment="1">
      <alignment horizontal="center" vertical="center" textRotation="90" wrapText="1"/>
    </xf>
    <xf numFmtId="0" fontId="17" fillId="0" borderId="12" xfId="0" applyFont="1" applyFill="1" applyBorder="1" applyAlignment="1">
      <alignment horizontal="center" vertical="center" textRotation="90" wrapText="1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textRotation="90" wrapText="1"/>
    </xf>
    <xf numFmtId="0" fontId="17" fillId="0" borderId="13" xfId="0" applyFont="1" applyFill="1" applyBorder="1" applyAlignment="1">
      <alignment horizontal="center" vertical="center" textRotation="90" wrapText="1"/>
    </xf>
    <xf numFmtId="0" fontId="17" fillId="0" borderId="15" xfId="0" applyFont="1" applyFill="1" applyBorder="1" applyAlignment="1">
      <alignment horizontal="center" vertical="center" textRotation="90" wrapText="1"/>
    </xf>
    <xf numFmtId="0" fontId="17" fillId="0" borderId="14" xfId="0" applyFont="1" applyFill="1" applyBorder="1" applyAlignment="1">
      <alignment horizontal="center" vertical="center" textRotation="90" wrapText="1"/>
    </xf>
    <xf numFmtId="0" fontId="17" fillId="0" borderId="13" xfId="0" applyFont="1" applyFill="1" applyBorder="1" applyAlignment="1">
      <alignment horizontal="center" textRotation="90" wrapText="1"/>
    </xf>
    <xf numFmtId="0" fontId="17" fillId="0" borderId="15" xfId="0" applyFont="1" applyFill="1" applyBorder="1" applyAlignment="1">
      <alignment horizontal="center" textRotation="90" wrapText="1"/>
    </xf>
    <xf numFmtId="0" fontId="17" fillId="0" borderId="14" xfId="0" applyFont="1" applyFill="1" applyBorder="1" applyAlignment="1">
      <alignment horizontal="center" textRotation="90" wrapText="1"/>
    </xf>
    <xf numFmtId="0" fontId="17" fillId="0" borderId="4" xfId="0" applyFont="1" applyFill="1" applyBorder="1" applyAlignment="1">
      <alignment horizontal="center" vertical="top" wrapText="1"/>
    </xf>
    <xf numFmtId="0" fontId="39" fillId="0" borderId="4" xfId="0" applyFont="1" applyFill="1" applyBorder="1" applyAlignment="1">
      <alignment vertical="top" wrapText="1"/>
    </xf>
    <xf numFmtId="0" fontId="39" fillId="0" borderId="4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0" fillId="0" borderId="4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right" vertical="top" wrapText="1"/>
    </xf>
    <xf numFmtId="0" fontId="8" fillId="0" borderId="2" xfId="0" applyFont="1" applyFill="1" applyBorder="1" applyAlignment="1">
      <alignment vertical="top" wrapText="1"/>
    </xf>
    <xf numFmtId="0" fontId="8" fillId="0" borderId="4" xfId="0" applyFont="1" applyFill="1" applyBorder="1" applyAlignment="1">
      <alignment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4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 vertical="top" wrapText="1"/>
    </xf>
    <xf numFmtId="0" fontId="17" fillId="0" borderId="2" xfId="0" applyFont="1" applyFill="1" applyBorder="1" applyAlignment="1">
      <alignment horizontal="right" vertical="top" wrapText="1"/>
    </xf>
    <xf numFmtId="0" fontId="17" fillId="0" borderId="4" xfId="0" applyFont="1" applyFill="1" applyBorder="1" applyAlignment="1">
      <alignment horizontal="right" vertical="top" wrapText="1"/>
    </xf>
    <xf numFmtId="0" fontId="17" fillId="0" borderId="2" xfId="0" applyFont="1" applyFill="1" applyBorder="1" applyAlignment="1">
      <alignment horizontal="center"/>
    </xf>
    <xf numFmtId="0" fontId="17" fillId="0" borderId="4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right"/>
    </xf>
    <xf numFmtId="0" fontId="8" fillId="0" borderId="4" xfId="0" applyFont="1" applyFill="1" applyBorder="1" applyAlignment="1">
      <alignment horizontal="right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top" wrapText="1"/>
    </xf>
    <xf numFmtId="0" fontId="17" fillId="0" borderId="15" xfId="0" applyFont="1" applyFill="1" applyBorder="1" applyAlignment="1">
      <alignment horizontal="center" vertical="top" wrapText="1"/>
    </xf>
    <xf numFmtId="0" fontId="17" fillId="0" borderId="14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15" xfId="0" applyFill="1" applyBorder="1" applyAlignment="1">
      <alignment horizontal="center" textRotation="90" wrapText="1"/>
    </xf>
    <xf numFmtId="0" fontId="0" fillId="0" borderId="14" xfId="0" applyFill="1" applyBorder="1" applyAlignment="1">
      <alignment horizontal="center" textRotation="90" wrapText="1"/>
    </xf>
    <xf numFmtId="0" fontId="17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27" fillId="0" borderId="5" xfId="0" applyFont="1" applyFill="1" applyBorder="1" applyAlignment="1">
      <alignment horizontal="center" vertical="top" wrapText="1"/>
    </xf>
    <xf numFmtId="0" fontId="27" fillId="0" borderId="6" xfId="0" applyFont="1" applyFill="1" applyBorder="1" applyAlignment="1">
      <alignment horizontal="center" vertical="top" wrapText="1"/>
    </xf>
    <xf numFmtId="0" fontId="27" fillId="0" borderId="7" xfId="0" applyFont="1" applyFill="1" applyBorder="1" applyAlignment="1">
      <alignment horizontal="center" vertical="top" wrapText="1"/>
    </xf>
    <xf numFmtId="0" fontId="27" fillId="0" borderId="8" xfId="0" applyFont="1" applyFill="1" applyBorder="1" applyAlignment="1">
      <alignment horizontal="center" vertical="top" wrapText="1"/>
    </xf>
    <xf numFmtId="0" fontId="27" fillId="0" borderId="0" xfId="0" applyFont="1" applyFill="1" applyBorder="1" applyAlignment="1">
      <alignment horizontal="center" vertical="top" wrapText="1"/>
    </xf>
    <xf numFmtId="0" fontId="27" fillId="0" borderId="9" xfId="0" applyFont="1" applyFill="1" applyBorder="1" applyAlignment="1">
      <alignment horizontal="center" vertical="top" wrapText="1"/>
    </xf>
    <xf numFmtId="0" fontId="27" fillId="0" borderId="10" xfId="0" applyFont="1" applyFill="1" applyBorder="1" applyAlignment="1">
      <alignment horizontal="center" vertical="top" wrapText="1"/>
    </xf>
    <xf numFmtId="0" fontId="27" fillId="0" borderId="11" xfId="0" applyFont="1" applyFill="1" applyBorder="1" applyAlignment="1">
      <alignment horizontal="center" vertical="top" wrapText="1"/>
    </xf>
    <xf numFmtId="0" fontId="27" fillId="0" borderId="12" xfId="0" applyFont="1" applyFill="1" applyBorder="1" applyAlignment="1">
      <alignment horizontal="center" vertical="top" wrapText="1"/>
    </xf>
    <xf numFmtId="0" fontId="19" fillId="0" borderId="2" xfId="0" applyFont="1" applyFill="1" applyBorder="1" applyAlignment="1">
      <alignment horizontal="center" vertical="top" wrapText="1"/>
    </xf>
    <xf numFmtId="0" fontId="19" fillId="0" borderId="4" xfId="0" applyFont="1" applyFill="1" applyBorder="1" applyAlignment="1">
      <alignment horizontal="center" vertical="top" wrapText="1"/>
    </xf>
    <xf numFmtId="0" fontId="19" fillId="0" borderId="13" xfId="0" applyFont="1" applyFill="1" applyBorder="1" applyAlignment="1">
      <alignment horizontal="center" vertical="top" wrapText="1"/>
    </xf>
    <xf numFmtId="0" fontId="19" fillId="0" borderId="15" xfId="0" applyFont="1" applyFill="1" applyBorder="1" applyAlignment="1">
      <alignment horizontal="center" vertical="top" wrapText="1"/>
    </xf>
    <xf numFmtId="0" fontId="19" fillId="0" borderId="14" xfId="0" applyFont="1" applyFill="1" applyBorder="1" applyAlignment="1">
      <alignment horizontal="center" vertical="top" wrapText="1"/>
    </xf>
    <xf numFmtId="0" fontId="19" fillId="0" borderId="1" xfId="0" applyFont="1" applyFill="1" applyBorder="1" applyAlignment="1">
      <alignment horizontal="center" vertical="top" wrapText="1"/>
    </xf>
    <xf numFmtId="0" fontId="20" fillId="0" borderId="2" xfId="0" applyFont="1" applyFill="1" applyBorder="1" applyAlignment="1">
      <alignment vertical="top" wrapText="1"/>
    </xf>
    <xf numFmtId="0" fontId="20" fillId="0" borderId="4" xfId="0" applyFont="1" applyFill="1" applyBorder="1" applyAlignment="1">
      <alignment vertical="top" wrapText="1"/>
    </xf>
    <xf numFmtId="0" fontId="18" fillId="0" borderId="3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vertical="top" wrapText="1"/>
    </xf>
    <xf numFmtId="0" fontId="17" fillId="0" borderId="7" xfId="0" applyFont="1" applyFill="1" applyBorder="1" applyAlignment="1">
      <alignment vertical="top" wrapText="1"/>
    </xf>
    <xf numFmtId="0" fontId="17" fillId="0" borderId="8" xfId="0" applyFont="1" applyFill="1" applyBorder="1" applyAlignment="1">
      <alignment vertical="top" wrapText="1"/>
    </xf>
    <xf numFmtId="0" fontId="17" fillId="0" borderId="9" xfId="0" applyFont="1" applyFill="1" applyBorder="1" applyAlignment="1">
      <alignment vertical="top" wrapText="1"/>
    </xf>
    <xf numFmtId="0" fontId="17" fillId="0" borderId="10" xfId="0" applyFont="1" applyFill="1" applyBorder="1" applyAlignment="1">
      <alignment vertical="top" wrapText="1"/>
    </xf>
    <xf numFmtId="0" fontId="17" fillId="0" borderId="12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center" vertical="center" wrapText="1"/>
    </xf>
    <xf numFmtId="0" fontId="27" fillId="0" borderId="13" xfId="0" applyFont="1" applyFill="1" applyBorder="1" applyAlignment="1">
      <alignment horizontal="center" textRotation="90" wrapText="1"/>
    </xf>
    <xf numFmtId="0" fontId="0" fillId="0" borderId="15" xfId="0" applyFill="1" applyBorder="1"/>
    <xf numFmtId="0" fontId="0" fillId="0" borderId="14" xfId="0" applyFill="1" applyBorder="1"/>
    <xf numFmtId="0" fontId="0" fillId="0" borderId="15" xfId="0" applyFill="1" applyBorder="1" applyAlignment="1">
      <alignment horizontal="center" wrapText="1"/>
    </xf>
    <xf numFmtId="0" fontId="0" fillId="0" borderId="14" xfId="0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top" wrapText="1"/>
    </xf>
    <xf numFmtId="0" fontId="17" fillId="0" borderId="7" xfId="0" applyFont="1" applyFill="1" applyBorder="1" applyAlignment="1">
      <alignment horizontal="center" vertical="top" wrapText="1"/>
    </xf>
    <xf numFmtId="0" fontId="17" fillId="0" borderId="8" xfId="0" applyFont="1" applyFill="1" applyBorder="1" applyAlignment="1">
      <alignment horizontal="center" vertical="top" wrapText="1"/>
    </xf>
    <xf numFmtId="0" fontId="17" fillId="0" borderId="9" xfId="0" applyFont="1" applyFill="1" applyBorder="1" applyAlignment="1">
      <alignment horizontal="center" vertical="top" wrapText="1"/>
    </xf>
    <xf numFmtId="0" fontId="17" fillId="0" borderId="10" xfId="0" applyFont="1" applyFill="1" applyBorder="1" applyAlignment="1">
      <alignment horizontal="center" vertical="top" wrapText="1"/>
    </xf>
    <xf numFmtId="0" fontId="17" fillId="0" borderId="12" xfId="0" applyFont="1" applyFill="1" applyBorder="1" applyAlignment="1">
      <alignment horizontal="center" vertical="top" wrapText="1"/>
    </xf>
    <xf numFmtId="0" fontId="0" fillId="0" borderId="4" xfId="0" applyFill="1" applyBorder="1" applyAlignment="1">
      <alignment vertical="top" wrapText="1"/>
    </xf>
    <xf numFmtId="0" fontId="9" fillId="0" borderId="2" xfId="0" applyFont="1" applyFill="1" applyBorder="1" applyAlignment="1">
      <alignment vertical="top"/>
    </xf>
    <xf numFmtId="0" fontId="9" fillId="0" borderId="4" xfId="0" applyFont="1" applyFill="1" applyBorder="1" applyAlignment="1">
      <alignment vertical="top"/>
    </xf>
    <xf numFmtId="0" fontId="8" fillId="0" borderId="5" xfId="0" applyFont="1" applyFill="1" applyBorder="1" applyAlignment="1">
      <alignment vertical="top" wrapText="1"/>
    </xf>
    <xf numFmtId="0" fontId="40" fillId="0" borderId="7" xfId="0" applyFont="1" applyFill="1" applyBorder="1" applyAlignment="1">
      <alignment vertical="top" wrapText="1"/>
    </xf>
    <xf numFmtId="0" fontId="18" fillId="0" borderId="4" xfId="0" applyFont="1" applyFill="1" applyBorder="1" applyAlignment="1">
      <alignment vertical="top"/>
    </xf>
    <xf numFmtId="0" fontId="9" fillId="0" borderId="2" xfId="0" applyFont="1" applyFill="1" applyBorder="1" applyAlignment="1">
      <alignment vertical="top" wrapText="1"/>
    </xf>
    <xf numFmtId="0" fontId="9" fillId="0" borderId="4" xfId="0" applyFont="1" applyFill="1" applyBorder="1" applyAlignment="1">
      <alignment vertical="top" wrapText="1"/>
    </xf>
    <xf numFmtId="0" fontId="20" fillId="0" borderId="2" xfId="0" applyFont="1" applyFill="1" applyBorder="1" applyAlignment="1">
      <alignment horizontal="center" vertical="top" wrapText="1"/>
    </xf>
    <xf numFmtId="0" fontId="20" fillId="0" borderId="4" xfId="0" applyFont="1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top" wrapText="1"/>
    </xf>
    <xf numFmtId="0" fontId="8" fillId="2" borderId="4" xfId="0" applyFont="1" applyFill="1" applyBorder="1" applyAlignment="1">
      <alignment vertical="top" wrapText="1"/>
    </xf>
    <xf numFmtId="0" fontId="20" fillId="0" borderId="13" xfId="0" applyFont="1" applyFill="1" applyBorder="1" applyAlignment="1">
      <alignment vertical="center" textRotation="90" wrapText="1"/>
    </xf>
    <xf numFmtId="0" fontId="20" fillId="0" borderId="15" xfId="0" applyFont="1" applyFill="1" applyBorder="1" applyAlignment="1">
      <alignment vertical="center" textRotation="90" wrapText="1"/>
    </xf>
    <xf numFmtId="0" fontId="20" fillId="0" borderId="14" xfId="0" applyFont="1" applyFill="1" applyBorder="1" applyAlignment="1">
      <alignment vertical="center" textRotation="90" wrapText="1"/>
    </xf>
    <xf numFmtId="0" fontId="18" fillId="0" borderId="4" xfId="0" applyFont="1" applyFill="1" applyBorder="1" applyAlignment="1">
      <alignment vertical="top" wrapText="1"/>
    </xf>
    <xf numFmtId="0" fontId="8" fillId="0" borderId="10" xfId="0" applyFont="1" applyFill="1" applyBorder="1" applyAlignment="1">
      <alignment vertical="top" wrapText="1"/>
    </xf>
    <xf numFmtId="0" fontId="8" fillId="0" borderId="11" xfId="0" applyFont="1" applyFill="1" applyBorder="1" applyAlignment="1">
      <alignment vertical="top" wrapText="1"/>
    </xf>
    <xf numFmtId="0" fontId="8" fillId="0" borderId="12" xfId="0" applyFont="1" applyFill="1" applyBorder="1" applyAlignment="1">
      <alignment vertical="top" wrapText="1"/>
    </xf>
    <xf numFmtId="0" fontId="9" fillId="0" borderId="5" xfId="0" applyFont="1" applyFill="1" applyBorder="1" applyAlignment="1">
      <alignment vertical="top" wrapText="1"/>
    </xf>
    <xf numFmtId="0" fontId="9" fillId="0" borderId="6" xfId="0" applyFont="1" applyFill="1" applyBorder="1" applyAlignment="1">
      <alignment vertical="top" wrapText="1"/>
    </xf>
    <xf numFmtId="0" fontId="9" fillId="0" borderId="7" xfId="0" applyFont="1" applyFill="1" applyBorder="1" applyAlignment="1">
      <alignment vertical="top" wrapText="1"/>
    </xf>
    <xf numFmtId="0" fontId="17" fillId="0" borderId="2" xfId="0" applyFont="1" applyFill="1" applyBorder="1" applyAlignment="1">
      <alignment horizontal="center" wrapText="1"/>
    </xf>
    <xf numFmtId="0" fontId="39" fillId="0" borderId="4" xfId="0" applyFont="1" applyFill="1" applyBorder="1" applyAlignment="1">
      <alignment horizontal="center" wrapText="1"/>
    </xf>
    <xf numFmtId="0" fontId="20" fillId="0" borderId="8" xfId="0" applyFont="1" applyFill="1" applyBorder="1" applyAlignment="1">
      <alignment vertical="top" wrapText="1"/>
    </xf>
    <xf numFmtId="0" fontId="20" fillId="0" borderId="0" xfId="0" applyFont="1" applyFill="1" applyBorder="1" applyAlignment="1">
      <alignment vertical="top" wrapText="1"/>
    </xf>
    <xf numFmtId="0" fontId="20" fillId="0" borderId="9" xfId="0" applyFont="1" applyFill="1" applyBorder="1" applyAlignment="1">
      <alignment vertical="top" wrapText="1"/>
    </xf>
    <xf numFmtId="0" fontId="8" fillId="0" borderId="7" xfId="0" applyFont="1" applyFill="1" applyBorder="1" applyAlignment="1">
      <alignment vertical="top" wrapText="1"/>
    </xf>
    <xf numFmtId="0" fontId="17" fillId="0" borderId="2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9" fillId="0" borderId="6" xfId="0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top" wrapText="1"/>
    </xf>
    <xf numFmtId="0" fontId="39" fillId="0" borderId="2" xfId="0" applyFont="1" applyFill="1" applyBorder="1" applyAlignment="1">
      <alignment horizontal="center"/>
    </xf>
    <xf numFmtId="0" fontId="39" fillId="0" borderId="4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0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0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7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7" fillId="0" borderId="2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10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2" fillId="0" borderId="0" xfId="0" applyFont="1" applyAlignment="1">
      <alignment vertical="top"/>
    </xf>
    <xf numFmtId="0" fontId="12" fillId="0" borderId="0" xfId="0" applyFont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0" fillId="0" borderId="3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11" fillId="0" borderId="0" xfId="0" applyFont="1" applyAlignment="1">
      <alignment horizontal="left" vertical="center" wrapText="1"/>
    </xf>
    <xf numFmtId="0" fontId="30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13" xfId="0" applyFont="1" applyBorder="1" applyAlignment="1">
      <alignment vertical="top"/>
    </xf>
    <xf numFmtId="0" fontId="0" fillId="0" borderId="14" xfId="0" applyFont="1" applyBorder="1" applyAlignment="1">
      <alignment vertical="top"/>
    </xf>
    <xf numFmtId="0" fontId="11" fillId="0" borderId="6" xfId="0" applyFont="1" applyBorder="1" applyAlignment="1">
      <alignment vertical="top" wrapText="1"/>
    </xf>
    <xf numFmtId="0" fontId="11" fillId="0" borderId="0" xfId="0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3"/>
  <sheetViews>
    <sheetView zoomScaleNormal="100" workbookViewId="0">
      <selection activeCell="Q18" sqref="Q18"/>
    </sheetView>
  </sheetViews>
  <sheetFormatPr defaultRowHeight="15"/>
  <cols>
    <col min="1" max="1" width="5.7109375" style="5" customWidth="1"/>
    <col min="2" max="2" width="10.28515625" customWidth="1"/>
    <col min="5" max="5" width="10.7109375" customWidth="1"/>
    <col min="7" max="7" width="4.85546875" customWidth="1"/>
    <col min="9" max="9" width="11.5703125" customWidth="1"/>
    <col min="13" max="13" width="10.5703125" customWidth="1"/>
    <col min="14" max="14" width="7.85546875" customWidth="1"/>
    <col min="15" max="15" width="15" customWidth="1"/>
    <col min="19" max="19" width="16.28515625" customWidth="1"/>
  </cols>
  <sheetData>
    <row r="1" spans="1:20" s="5" customFormat="1">
      <c r="B1" s="1"/>
      <c r="C1" s="1"/>
      <c r="D1" s="1"/>
      <c r="E1" s="1"/>
      <c r="F1" s="1"/>
      <c r="G1" s="1"/>
      <c r="H1" s="1"/>
      <c r="I1" s="1"/>
      <c r="J1" s="1"/>
      <c r="K1" s="100"/>
      <c r="L1" s="100"/>
      <c r="M1" s="100"/>
      <c r="N1" s="100"/>
      <c r="O1" s="101" t="s">
        <v>47</v>
      </c>
      <c r="P1" s="102"/>
      <c r="Q1" s="102"/>
      <c r="R1" s="102"/>
      <c r="S1" s="102"/>
    </row>
    <row r="2" spans="1:20">
      <c r="B2" s="1"/>
      <c r="C2" s="1"/>
      <c r="D2" s="1"/>
      <c r="E2" s="1"/>
      <c r="F2" s="1"/>
      <c r="G2" s="1"/>
      <c r="H2" s="1"/>
      <c r="I2" s="1"/>
      <c r="J2" s="1"/>
      <c r="K2" s="100"/>
      <c r="L2" s="100"/>
      <c r="M2" s="100"/>
      <c r="N2" s="100"/>
      <c r="O2" s="101" t="s">
        <v>263</v>
      </c>
      <c r="P2" s="102"/>
      <c r="Q2" s="102"/>
      <c r="R2" s="102"/>
      <c r="S2" s="102"/>
      <c r="T2" s="5"/>
    </row>
    <row r="3" spans="1:20">
      <c r="B3" s="1"/>
      <c r="C3" s="1"/>
      <c r="D3" s="1"/>
      <c r="E3" s="1"/>
      <c r="F3" s="1"/>
      <c r="G3" s="1"/>
      <c r="H3" s="1"/>
      <c r="I3" s="1"/>
      <c r="J3" s="1"/>
      <c r="K3" s="100"/>
      <c r="L3" s="100"/>
      <c r="M3" s="100"/>
      <c r="N3" s="100"/>
      <c r="O3" s="101" t="s">
        <v>48</v>
      </c>
      <c r="P3" s="102"/>
      <c r="Q3" s="102"/>
      <c r="R3" s="102"/>
      <c r="S3" s="102"/>
      <c r="T3" s="5"/>
    </row>
    <row r="4" spans="1:20">
      <c r="B4" s="1"/>
      <c r="C4" s="1"/>
      <c r="D4" s="1"/>
      <c r="E4" s="1"/>
      <c r="F4" s="1"/>
      <c r="G4" s="1"/>
      <c r="H4" s="1"/>
      <c r="I4" s="1"/>
      <c r="J4" s="1"/>
      <c r="K4" s="100"/>
      <c r="L4" s="100"/>
      <c r="M4" s="100"/>
      <c r="N4" s="100"/>
      <c r="O4" s="101"/>
      <c r="P4" s="102"/>
      <c r="Q4" s="102"/>
      <c r="R4" s="102"/>
      <c r="S4" s="102"/>
      <c r="T4" s="5"/>
    </row>
    <row r="5" spans="1:20">
      <c r="B5" s="1"/>
      <c r="C5" s="1"/>
      <c r="D5" s="1"/>
      <c r="E5" s="1"/>
      <c r="F5" s="1"/>
      <c r="G5" s="1"/>
      <c r="H5" s="1"/>
      <c r="I5" s="1"/>
      <c r="J5" s="1"/>
      <c r="K5" s="100"/>
      <c r="L5" s="100"/>
      <c r="M5" s="100"/>
      <c r="N5" s="100"/>
      <c r="O5" s="101" t="s">
        <v>264</v>
      </c>
      <c r="P5" s="102"/>
      <c r="Q5" s="102"/>
      <c r="R5" s="102"/>
      <c r="S5" s="102"/>
      <c r="T5" s="5"/>
    </row>
    <row r="6" spans="1:20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01" t="s">
        <v>265</v>
      </c>
      <c r="P6" s="102"/>
      <c r="Q6" s="102"/>
      <c r="R6" s="102"/>
      <c r="S6" s="102"/>
      <c r="T6" s="5"/>
    </row>
    <row r="7" spans="1:20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02"/>
      <c r="P7" s="39"/>
      <c r="Q7" s="39"/>
      <c r="R7" s="39"/>
      <c r="S7" s="39"/>
      <c r="T7" s="5"/>
    </row>
    <row r="8" spans="1:20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5"/>
      <c r="Q8" s="5"/>
      <c r="R8" s="5"/>
      <c r="S8" s="5"/>
      <c r="T8" s="5"/>
    </row>
    <row r="9" spans="1:20" s="5" customFormat="1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20" s="5" customFormat="1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20" s="5" customFormat="1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20" s="5" customFormat="1" ht="20.25">
      <c r="B12" s="1"/>
      <c r="C12" s="1"/>
      <c r="D12" s="2"/>
      <c r="E12" s="130" t="s">
        <v>0</v>
      </c>
      <c r="F12" s="130"/>
      <c r="G12" s="130"/>
      <c r="H12" s="130"/>
      <c r="I12" s="130"/>
      <c r="J12" s="130"/>
      <c r="K12" s="130"/>
      <c r="L12" s="130"/>
      <c r="M12" s="130"/>
      <c r="N12" s="130"/>
      <c r="O12" s="130"/>
    </row>
    <row r="13" spans="1:20" ht="18.75">
      <c r="A13" s="39"/>
      <c r="B13" s="131" t="s">
        <v>254</v>
      </c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39"/>
      <c r="T13" s="39"/>
    </row>
    <row r="14" spans="1:20" ht="18.75">
      <c r="A14" s="13"/>
      <c r="B14" s="12"/>
      <c r="C14" s="12"/>
      <c r="D14" s="131" t="s">
        <v>48</v>
      </c>
      <c r="E14" s="131"/>
      <c r="F14" s="131"/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"/>
      <c r="S14" s="13"/>
      <c r="T14" s="13"/>
    </row>
    <row r="15" spans="1:20" s="8" customFormat="1" ht="15.75" customHeight="1">
      <c r="A15" s="13"/>
      <c r="B15" s="12"/>
      <c r="C15" s="12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3"/>
      <c r="S15" s="13"/>
      <c r="T15" s="13"/>
    </row>
    <row r="16" spans="1:20" s="13" customFormat="1" ht="17.45" customHeight="1">
      <c r="B16" s="12"/>
      <c r="C16" s="12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</row>
    <row r="17" spans="1:20" ht="11.25" customHeight="1">
      <c r="A17" s="13"/>
      <c r="B17" s="12"/>
      <c r="C17" s="12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3"/>
      <c r="S17" s="13"/>
      <c r="T17" s="13"/>
    </row>
    <row r="18" spans="1:20" s="5" customFormat="1" ht="14.45" customHeight="1">
      <c r="A18" s="13"/>
      <c r="B18" s="12"/>
      <c r="C18" s="12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3"/>
      <c r="S18" s="13"/>
      <c r="T18" s="13"/>
    </row>
    <row r="19" spans="1:20" ht="17.25" customHeight="1">
      <c r="B19" s="1"/>
      <c r="C19" s="1"/>
      <c r="D19" s="1"/>
      <c r="E19" s="132" t="s">
        <v>255</v>
      </c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5"/>
      <c r="R19" s="5"/>
      <c r="S19" s="5"/>
      <c r="T19" s="5"/>
    </row>
    <row r="20" spans="1:20" ht="21" customHeight="1">
      <c r="B20" s="1"/>
      <c r="C20" s="133" t="s">
        <v>256</v>
      </c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5"/>
      <c r="T20" s="5"/>
    </row>
    <row r="21" spans="1:20" ht="16.5">
      <c r="B21" s="1"/>
      <c r="C21" s="104"/>
      <c r="D21" s="104"/>
      <c r="E21" s="104"/>
      <c r="F21" s="104"/>
      <c r="G21" s="104"/>
      <c r="H21" s="104"/>
      <c r="I21" s="5"/>
      <c r="J21" s="104"/>
      <c r="K21" s="104"/>
      <c r="L21" s="104"/>
      <c r="M21" s="104"/>
      <c r="N21" s="104"/>
      <c r="O21" s="104"/>
      <c r="P21" s="104"/>
      <c r="Q21" s="104"/>
      <c r="R21" s="5"/>
      <c r="S21" s="5"/>
      <c r="T21" s="5"/>
    </row>
    <row r="22" spans="1:20" ht="16.5">
      <c r="B22" s="1"/>
      <c r="C22" s="104"/>
      <c r="D22" s="104"/>
      <c r="E22" s="104"/>
      <c r="F22" s="104"/>
      <c r="G22" s="104"/>
      <c r="H22" s="104"/>
      <c r="I22" s="5"/>
      <c r="J22" s="104"/>
      <c r="K22" s="104"/>
      <c r="L22" s="104"/>
      <c r="M22" s="104"/>
      <c r="N22" s="104"/>
      <c r="O22" s="104"/>
      <c r="P22" s="104"/>
      <c r="Q22" s="104"/>
      <c r="R22" s="5"/>
      <c r="S22" s="5"/>
      <c r="T22" s="5"/>
    </row>
    <row r="23" spans="1:20" ht="16.5">
      <c r="B23" s="1"/>
      <c r="C23" s="104"/>
      <c r="D23" s="104"/>
      <c r="E23" s="104"/>
      <c r="F23" s="104"/>
      <c r="G23" s="104"/>
      <c r="H23" s="104"/>
      <c r="I23" s="5"/>
      <c r="J23" s="104"/>
      <c r="K23" s="104"/>
      <c r="L23" s="104"/>
      <c r="M23" s="104"/>
      <c r="N23" s="104"/>
      <c r="O23" s="104"/>
      <c r="P23" s="104"/>
      <c r="Q23" s="104"/>
      <c r="R23" s="5"/>
      <c r="S23" s="5"/>
      <c r="T23" s="5"/>
    </row>
    <row r="24" spans="1:20" ht="16.5">
      <c r="B24" s="1"/>
      <c r="C24" s="104"/>
      <c r="D24" s="104"/>
      <c r="E24" s="104"/>
      <c r="F24" s="104"/>
      <c r="G24" s="104"/>
      <c r="H24" s="104"/>
      <c r="I24" s="5"/>
      <c r="J24" s="104"/>
      <c r="K24" s="104"/>
      <c r="L24" s="104"/>
      <c r="M24" s="104"/>
      <c r="N24" s="104"/>
      <c r="O24" s="104"/>
      <c r="P24" s="104"/>
      <c r="Q24" s="104"/>
      <c r="R24" s="5"/>
      <c r="S24" s="5"/>
      <c r="T24" s="5"/>
    </row>
    <row r="25" spans="1:20" s="5" customFormat="1" ht="16.5">
      <c r="B25" s="1"/>
      <c r="C25" s="104"/>
      <c r="D25" s="104"/>
      <c r="E25" s="104"/>
      <c r="F25" s="104"/>
      <c r="G25" s="104"/>
      <c r="H25" s="104"/>
      <c r="J25" s="104"/>
      <c r="K25" s="104"/>
      <c r="L25" s="104"/>
      <c r="M25" s="104"/>
      <c r="N25" s="104"/>
      <c r="O25" s="104"/>
      <c r="P25" s="104"/>
      <c r="Q25" s="104"/>
    </row>
    <row r="26" spans="1:20" s="5" customFormat="1" ht="16.5">
      <c r="B26" s="1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</row>
    <row r="27" spans="1:20" s="5" customFormat="1" ht="17.25">
      <c r="B27" s="1"/>
      <c r="C27" s="1"/>
      <c r="D27" s="1"/>
      <c r="E27" s="1"/>
      <c r="F27" s="1"/>
      <c r="G27" s="1"/>
      <c r="H27" s="1"/>
      <c r="I27" s="9" t="s">
        <v>99</v>
      </c>
      <c r="J27" s="9"/>
      <c r="K27" s="9"/>
      <c r="L27" s="9"/>
      <c r="M27" s="9"/>
      <c r="N27" s="9"/>
      <c r="O27" s="9"/>
      <c r="P27" s="10"/>
    </row>
    <row r="28" spans="1:20" s="5" customFormat="1" ht="16.5">
      <c r="I28" s="11"/>
      <c r="J28" s="11"/>
      <c r="K28" s="129" t="s">
        <v>257</v>
      </c>
      <c r="L28" s="129"/>
      <c r="M28" s="129"/>
      <c r="N28" s="129"/>
      <c r="O28" s="129"/>
      <c r="P28" s="129"/>
      <c r="Q28" s="129"/>
      <c r="R28" s="129"/>
      <c r="S28" s="129"/>
    </row>
    <row r="29" spans="1:20" s="5" customFormat="1" ht="16.5">
      <c r="H29" s="1"/>
      <c r="I29" s="11"/>
      <c r="J29" s="11"/>
      <c r="K29" s="129" t="s">
        <v>258</v>
      </c>
      <c r="L29" s="129"/>
      <c r="M29" s="129"/>
      <c r="N29" s="129"/>
      <c r="O29" s="129"/>
      <c r="P29" s="129"/>
      <c r="Q29" s="129"/>
      <c r="R29" s="129"/>
      <c r="S29" s="129"/>
    </row>
    <row r="30" spans="1:20" s="5" customFormat="1" ht="16.5">
      <c r="H30" s="1"/>
      <c r="I30" s="11"/>
      <c r="J30" s="11"/>
      <c r="K30" s="129" t="s">
        <v>259</v>
      </c>
      <c r="L30" s="129"/>
      <c r="M30" s="129"/>
      <c r="N30" s="129"/>
      <c r="O30" s="129"/>
      <c r="P30" s="129"/>
      <c r="Q30" s="129"/>
      <c r="R30" s="129"/>
      <c r="S30" s="129"/>
    </row>
    <row r="31" spans="1:20" s="5" customFormat="1" ht="16.5">
      <c r="H31" s="1"/>
      <c r="I31" s="11"/>
      <c r="J31" s="11"/>
      <c r="K31" s="129" t="s">
        <v>260</v>
      </c>
      <c r="L31" s="129"/>
      <c r="M31" s="129"/>
      <c r="N31" s="129"/>
      <c r="O31" s="129"/>
      <c r="P31" s="129"/>
      <c r="Q31" s="129"/>
      <c r="R31" s="129"/>
      <c r="S31" s="129"/>
    </row>
    <row r="32" spans="1:20" s="5" customFormat="1" ht="16.5">
      <c r="H32" s="1"/>
      <c r="I32" s="11"/>
      <c r="J32" s="11"/>
      <c r="K32" s="129" t="s">
        <v>261</v>
      </c>
      <c r="L32" s="129"/>
      <c r="M32" s="129"/>
      <c r="N32" s="129"/>
      <c r="O32" s="129"/>
      <c r="P32" s="129"/>
      <c r="Q32" s="129"/>
      <c r="R32" s="129"/>
      <c r="S32" s="129"/>
      <c r="T32" s="129"/>
    </row>
    <row r="33" spans="8:19" s="5" customFormat="1" ht="16.5">
      <c r="H33" s="1"/>
      <c r="I33" s="11"/>
      <c r="J33" s="11"/>
      <c r="K33" s="128" t="s">
        <v>262</v>
      </c>
      <c r="L33" s="128"/>
      <c r="M33" s="128"/>
      <c r="N33" s="128"/>
      <c r="O33" s="128"/>
      <c r="P33" s="128"/>
      <c r="Q33" s="128"/>
      <c r="R33" s="128"/>
      <c r="S33" s="128"/>
    </row>
  </sheetData>
  <mergeCells count="11">
    <mergeCell ref="E12:O12"/>
    <mergeCell ref="B13:R13"/>
    <mergeCell ref="D14:Q14"/>
    <mergeCell ref="E19:P19"/>
    <mergeCell ref="C20:R20"/>
    <mergeCell ref="K33:S33"/>
    <mergeCell ref="K28:S28"/>
    <mergeCell ref="K29:S29"/>
    <mergeCell ref="K30:S30"/>
    <mergeCell ref="K31:S31"/>
    <mergeCell ref="K32:T32"/>
  </mergeCells>
  <pageMargins left="0.78740157480314965" right="0.19685039370078741" top="0.98425196850393704" bottom="0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97"/>
  <sheetViews>
    <sheetView tabSelected="1" view="pageBreakPreview" topLeftCell="A13" zoomScale="160" zoomScaleSheetLayoutView="160" workbookViewId="0">
      <selection activeCell="F23" sqref="F23"/>
    </sheetView>
  </sheetViews>
  <sheetFormatPr defaultColWidth="8.7109375" defaultRowHeight="15"/>
  <cols>
    <col min="1" max="1" width="4.28515625" style="18" customWidth="1"/>
    <col min="2" max="2" width="4.42578125" style="18" customWidth="1"/>
    <col min="3" max="3" width="39.5703125" style="18" customWidth="1"/>
    <col min="4" max="4" width="4.28515625" style="34" customWidth="1"/>
    <col min="5" max="5" width="3.5703125" style="33" customWidth="1"/>
    <col min="6" max="6" width="2.85546875" style="18" customWidth="1"/>
    <col min="7" max="7" width="3.85546875" style="18" customWidth="1"/>
    <col min="8" max="8" width="4.42578125" style="18" customWidth="1"/>
    <col min="9" max="9" width="4.85546875" style="18" customWidth="1"/>
    <col min="10" max="10" width="6.140625" style="36" customWidth="1"/>
    <col min="11" max="11" width="6.5703125" style="18" customWidth="1"/>
    <col min="12" max="14" width="4.85546875" style="18" customWidth="1"/>
    <col min="15" max="15" width="5.5703125" style="18" customWidth="1"/>
    <col min="16" max="16" width="6.7109375" style="32" customWidth="1"/>
    <col min="17" max="17" width="6.140625" style="18" customWidth="1"/>
    <col min="18" max="18" width="6.7109375" style="18" customWidth="1"/>
    <col min="19" max="19" width="6.42578125" style="18" customWidth="1"/>
    <col min="20" max="20" width="5.140625" style="18" customWidth="1"/>
    <col min="21" max="21" width="1.42578125" style="18" customWidth="1"/>
    <col min="22" max="22" width="6.5703125" style="18" customWidth="1"/>
    <col min="23" max="23" width="4.42578125" style="18" hidden="1" customWidth="1"/>
    <col min="24" max="24" width="3.28515625" style="18" hidden="1" customWidth="1"/>
    <col min="25" max="26" width="6.7109375" style="27" customWidth="1"/>
    <col min="27" max="16384" width="8.7109375" style="18"/>
  </cols>
  <sheetData>
    <row r="1" spans="1:29" s="29" customFormat="1" ht="15.75">
      <c r="A1" s="134" t="s">
        <v>266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28"/>
      <c r="AB1" s="28"/>
      <c r="AC1" s="28"/>
    </row>
    <row r="2" spans="1:29" s="29" customFormat="1" ht="18.75" customHeight="1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28"/>
      <c r="AB2" s="28"/>
      <c r="AC2" s="28"/>
    </row>
    <row r="3" spans="1:29" ht="35.25" customHeight="1">
      <c r="A3" s="162" t="s">
        <v>12</v>
      </c>
      <c r="B3" s="163"/>
      <c r="C3" s="168" t="s">
        <v>13</v>
      </c>
      <c r="D3" s="137" t="s">
        <v>14</v>
      </c>
      <c r="E3" s="138"/>
      <c r="F3" s="138"/>
      <c r="G3" s="139"/>
      <c r="H3" s="206" t="s">
        <v>57</v>
      </c>
      <c r="I3" s="207"/>
      <c r="J3" s="207"/>
      <c r="K3" s="207"/>
      <c r="L3" s="208"/>
      <c r="M3" s="208"/>
      <c r="N3" s="208"/>
      <c r="O3" s="208"/>
      <c r="P3" s="218" t="s">
        <v>144</v>
      </c>
      <c r="Q3" s="219"/>
      <c r="R3" s="219"/>
      <c r="S3" s="219"/>
      <c r="T3" s="219"/>
      <c r="U3" s="219"/>
      <c r="V3" s="219"/>
      <c r="W3" s="219"/>
      <c r="X3" s="219"/>
      <c r="Y3" s="219"/>
      <c r="Z3" s="220"/>
    </row>
    <row r="4" spans="1:29" ht="3.75" hidden="1" customHeight="1">
      <c r="A4" s="164"/>
      <c r="B4" s="165"/>
      <c r="C4" s="169"/>
      <c r="D4" s="140" t="s">
        <v>224</v>
      </c>
      <c r="E4" s="143" t="s">
        <v>223</v>
      </c>
      <c r="F4" s="143" t="s">
        <v>222</v>
      </c>
      <c r="G4" s="143" t="s">
        <v>221</v>
      </c>
      <c r="H4" s="209"/>
      <c r="I4" s="210"/>
      <c r="J4" s="210"/>
      <c r="K4" s="211"/>
      <c r="L4" s="212"/>
      <c r="M4" s="212"/>
      <c r="N4" s="212"/>
      <c r="O4" s="213"/>
      <c r="P4" s="221"/>
      <c r="Q4" s="222"/>
      <c r="R4" s="222"/>
      <c r="S4" s="222"/>
      <c r="T4" s="222"/>
      <c r="U4" s="222"/>
      <c r="V4" s="222"/>
      <c r="W4" s="222"/>
      <c r="X4" s="222"/>
      <c r="Y4" s="222"/>
      <c r="Z4" s="223"/>
    </row>
    <row r="5" spans="1:29" ht="6.75" hidden="1" customHeight="1">
      <c r="A5" s="164"/>
      <c r="B5" s="165"/>
      <c r="C5" s="169"/>
      <c r="D5" s="141"/>
      <c r="E5" s="144"/>
      <c r="F5" s="144"/>
      <c r="G5" s="144"/>
      <c r="H5" s="209"/>
      <c r="I5" s="210"/>
      <c r="J5" s="210"/>
      <c r="K5" s="211"/>
      <c r="L5" s="212"/>
      <c r="M5" s="212"/>
      <c r="N5" s="212"/>
      <c r="O5" s="213"/>
      <c r="P5" s="221"/>
      <c r="Q5" s="222"/>
      <c r="R5" s="222"/>
      <c r="S5" s="222"/>
      <c r="T5" s="222"/>
      <c r="U5" s="222"/>
      <c r="V5" s="222"/>
      <c r="W5" s="222"/>
      <c r="X5" s="222"/>
      <c r="Y5" s="222"/>
      <c r="Z5" s="223"/>
    </row>
    <row r="6" spans="1:29" ht="9" hidden="1" customHeight="1">
      <c r="A6" s="164"/>
      <c r="B6" s="165"/>
      <c r="C6" s="169"/>
      <c r="D6" s="141"/>
      <c r="E6" s="144"/>
      <c r="F6" s="144"/>
      <c r="G6" s="144"/>
      <c r="H6" s="214"/>
      <c r="I6" s="215"/>
      <c r="J6" s="215"/>
      <c r="K6" s="215"/>
      <c r="L6" s="216"/>
      <c r="M6" s="216"/>
      <c r="N6" s="216"/>
      <c r="O6" s="216"/>
      <c r="P6" s="224"/>
      <c r="Q6" s="225"/>
      <c r="R6" s="225"/>
      <c r="S6" s="225"/>
      <c r="T6" s="225"/>
      <c r="U6" s="225"/>
      <c r="V6" s="225"/>
      <c r="W6" s="225"/>
      <c r="X6" s="225"/>
      <c r="Y6" s="225"/>
      <c r="Z6" s="226"/>
    </row>
    <row r="7" spans="1:29" ht="29.25" customHeight="1">
      <c r="A7" s="164"/>
      <c r="B7" s="165"/>
      <c r="C7" s="169"/>
      <c r="D7" s="141"/>
      <c r="E7" s="144"/>
      <c r="F7" s="144"/>
      <c r="G7" s="144"/>
      <c r="H7" s="170" t="s">
        <v>9</v>
      </c>
      <c r="I7" s="171" t="s">
        <v>142</v>
      </c>
      <c r="J7" s="204" t="s">
        <v>140</v>
      </c>
      <c r="K7" s="138"/>
      <c r="L7" s="138"/>
      <c r="M7" s="138"/>
      <c r="N7" s="138"/>
      <c r="O7" s="205"/>
      <c r="P7" s="148" t="s">
        <v>15</v>
      </c>
      <c r="Q7" s="177"/>
      <c r="R7" s="148" t="s">
        <v>101</v>
      </c>
      <c r="S7" s="177"/>
      <c r="T7" s="148" t="s">
        <v>28</v>
      </c>
      <c r="U7" s="235"/>
      <c r="V7" s="235"/>
      <c r="W7" s="235"/>
      <c r="X7" s="187"/>
      <c r="Y7" s="227" t="s">
        <v>96</v>
      </c>
      <c r="Z7" s="228"/>
    </row>
    <row r="8" spans="1:29" ht="36" customHeight="1">
      <c r="A8" s="164"/>
      <c r="B8" s="165"/>
      <c r="C8" s="169"/>
      <c r="D8" s="141"/>
      <c r="E8" s="144"/>
      <c r="F8" s="144"/>
      <c r="G8" s="144"/>
      <c r="H8" s="170"/>
      <c r="I8" s="172"/>
      <c r="J8" s="243" t="s">
        <v>136</v>
      </c>
      <c r="K8" s="242" t="s">
        <v>141</v>
      </c>
      <c r="L8" s="242"/>
      <c r="M8" s="174" t="s">
        <v>138</v>
      </c>
      <c r="N8" s="170" t="s">
        <v>139</v>
      </c>
      <c r="O8" s="170" t="s">
        <v>6</v>
      </c>
      <c r="P8" s="186" t="s">
        <v>29</v>
      </c>
      <c r="Q8" s="186" t="s">
        <v>30</v>
      </c>
      <c r="R8" s="186" t="s">
        <v>31</v>
      </c>
      <c r="S8" s="186" t="s">
        <v>32</v>
      </c>
      <c r="T8" s="186" t="s">
        <v>33</v>
      </c>
      <c r="U8" s="201"/>
      <c r="V8" s="186" t="s">
        <v>34</v>
      </c>
      <c r="W8" s="201"/>
      <c r="X8" s="201"/>
      <c r="Y8" s="232" t="s">
        <v>97</v>
      </c>
      <c r="Z8" s="232" t="s">
        <v>98</v>
      </c>
    </row>
    <row r="9" spans="1:29" ht="2.25" customHeight="1">
      <c r="A9" s="164"/>
      <c r="B9" s="165"/>
      <c r="C9" s="169"/>
      <c r="D9" s="141"/>
      <c r="E9" s="144"/>
      <c r="F9" s="144"/>
      <c r="G9" s="144"/>
      <c r="H9" s="170"/>
      <c r="I9" s="172"/>
      <c r="J9" s="244"/>
      <c r="K9" s="174" t="s">
        <v>143</v>
      </c>
      <c r="L9" s="174" t="s">
        <v>137</v>
      </c>
      <c r="M9" s="246"/>
      <c r="N9" s="248"/>
      <c r="O9" s="248"/>
      <c r="P9" s="201"/>
      <c r="Q9" s="201"/>
      <c r="R9" s="201"/>
      <c r="S9" s="201"/>
      <c r="T9" s="201"/>
      <c r="U9" s="201"/>
      <c r="V9" s="201"/>
      <c r="W9" s="201"/>
      <c r="X9" s="201"/>
      <c r="Y9" s="201"/>
      <c r="Z9" s="201"/>
    </row>
    <row r="10" spans="1:29" ht="15" customHeight="1">
      <c r="A10" s="164"/>
      <c r="B10" s="165"/>
      <c r="C10" s="169"/>
      <c r="D10" s="141"/>
      <c r="E10" s="144"/>
      <c r="F10" s="144"/>
      <c r="G10" s="144"/>
      <c r="H10" s="170"/>
      <c r="I10" s="172"/>
      <c r="J10" s="244"/>
      <c r="K10" s="175"/>
      <c r="L10" s="202"/>
      <c r="M10" s="246"/>
      <c r="N10" s="248"/>
      <c r="O10" s="248"/>
      <c r="P10" s="198" t="s">
        <v>100</v>
      </c>
      <c r="Q10" s="198" t="s">
        <v>216</v>
      </c>
      <c r="R10" s="198" t="s">
        <v>100</v>
      </c>
      <c r="S10" s="198" t="s">
        <v>216</v>
      </c>
      <c r="T10" s="249" t="s">
        <v>100</v>
      </c>
      <c r="U10" s="250"/>
      <c r="V10" s="198" t="s">
        <v>241</v>
      </c>
      <c r="W10" s="236"/>
      <c r="X10" s="237"/>
      <c r="Y10" s="229" t="s">
        <v>100</v>
      </c>
      <c r="Z10" s="229" t="s">
        <v>220</v>
      </c>
    </row>
    <row r="11" spans="1:29">
      <c r="A11" s="164"/>
      <c r="B11" s="165"/>
      <c r="C11" s="169"/>
      <c r="D11" s="141"/>
      <c r="E11" s="144"/>
      <c r="F11" s="144"/>
      <c r="G11" s="144"/>
      <c r="H11" s="170"/>
      <c r="I11" s="172"/>
      <c r="J11" s="244"/>
      <c r="K11" s="175"/>
      <c r="L11" s="202"/>
      <c r="M11" s="246"/>
      <c r="N11" s="248"/>
      <c r="O11" s="248"/>
      <c r="P11" s="199"/>
      <c r="Q11" s="199"/>
      <c r="R11" s="199"/>
      <c r="S11" s="199"/>
      <c r="T11" s="251"/>
      <c r="U11" s="252"/>
      <c r="V11" s="199"/>
      <c r="W11" s="238"/>
      <c r="X11" s="239"/>
      <c r="Y11" s="230"/>
      <c r="Z11" s="230"/>
    </row>
    <row r="12" spans="1:29" ht="89.1" customHeight="1">
      <c r="A12" s="166"/>
      <c r="B12" s="167"/>
      <c r="C12" s="169"/>
      <c r="D12" s="142"/>
      <c r="E12" s="145"/>
      <c r="F12" s="145"/>
      <c r="G12" s="145"/>
      <c r="H12" s="170"/>
      <c r="I12" s="173"/>
      <c r="J12" s="245"/>
      <c r="K12" s="176"/>
      <c r="L12" s="203"/>
      <c r="M12" s="247"/>
      <c r="N12" s="248"/>
      <c r="O12" s="248"/>
      <c r="P12" s="200"/>
      <c r="Q12" s="200"/>
      <c r="R12" s="200"/>
      <c r="S12" s="200"/>
      <c r="T12" s="253"/>
      <c r="U12" s="254"/>
      <c r="V12" s="200"/>
      <c r="W12" s="240"/>
      <c r="X12" s="241"/>
      <c r="Y12" s="231"/>
      <c r="Z12" s="231"/>
    </row>
    <row r="13" spans="1:29" s="30" customFormat="1" ht="12" customHeight="1">
      <c r="A13" s="263">
        <v>1</v>
      </c>
      <c r="B13" s="264"/>
      <c r="C13" s="41">
        <v>2</v>
      </c>
      <c r="D13" s="41">
        <v>3</v>
      </c>
      <c r="E13" s="41">
        <v>4</v>
      </c>
      <c r="F13" s="41">
        <v>5</v>
      </c>
      <c r="G13" s="41">
        <v>6</v>
      </c>
      <c r="H13" s="42">
        <v>7</v>
      </c>
      <c r="I13" s="42">
        <v>8</v>
      </c>
      <c r="J13" s="42">
        <v>9</v>
      </c>
      <c r="K13" s="42">
        <v>10</v>
      </c>
      <c r="L13" s="42">
        <v>11</v>
      </c>
      <c r="M13" s="42">
        <v>12</v>
      </c>
      <c r="N13" s="42">
        <v>13</v>
      </c>
      <c r="O13" s="42">
        <v>14</v>
      </c>
      <c r="P13" s="42">
        <v>15</v>
      </c>
      <c r="Q13" s="42">
        <v>16</v>
      </c>
      <c r="R13" s="42">
        <v>17</v>
      </c>
      <c r="S13" s="42">
        <v>18</v>
      </c>
      <c r="T13" s="263">
        <v>19</v>
      </c>
      <c r="U13" s="264"/>
      <c r="V13" s="42">
        <v>20</v>
      </c>
      <c r="W13" s="233">
        <v>15</v>
      </c>
      <c r="X13" s="234"/>
      <c r="Y13" s="43">
        <v>21</v>
      </c>
      <c r="Z13" s="43">
        <v>22</v>
      </c>
    </row>
    <row r="14" spans="1:29" s="30" customFormat="1" ht="16.5" customHeight="1">
      <c r="A14" s="148" t="s">
        <v>135</v>
      </c>
      <c r="B14" s="177"/>
      <c r="C14" s="37" t="s">
        <v>243</v>
      </c>
      <c r="D14" s="37">
        <v>3</v>
      </c>
      <c r="E14" s="37">
        <v>9</v>
      </c>
      <c r="F14" s="37">
        <v>4</v>
      </c>
      <c r="G14" s="37">
        <v>0</v>
      </c>
      <c r="H14" s="37">
        <f t="shared" ref="H14:Z14" si="0">H16+H17+H18+H19+H20+H21+H22+H23+H25+H26+H27+H28</f>
        <v>2106</v>
      </c>
      <c r="I14" s="37">
        <f t="shared" si="0"/>
        <v>702</v>
      </c>
      <c r="J14" s="37">
        <f t="shared" si="0"/>
        <v>1404</v>
      </c>
      <c r="K14" s="37">
        <f t="shared" si="0"/>
        <v>570</v>
      </c>
      <c r="L14" s="37">
        <f t="shared" si="0"/>
        <v>834</v>
      </c>
      <c r="M14" s="37">
        <f t="shared" si="0"/>
        <v>0</v>
      </c>
      <c r="N14" s="37">
        <f t="shared" si="0"/>
        <v>0</v>
      </c>
      <c r="O14" s="37">
        <f t="shared" si="0"/>
        <v>0</v>
      </c>
      <c r="P14" s="37">
        <f t="shared" si="0"/>
        <v>612</v>
      </c>
      <c r="Q14" s="37">
        <f t="shared" si="0"/>
        <v>792</v>
      </c>
      <c r="R14" s="37">
        <f t="shared" si="0"/>
        <v>0</v>
      </c>
      <c r="S14" s="37">
        <f t="shared" si="0"/>
        <v>0</v>
      </c>
      <c r="T14" s="146">
        <f t="shared" si="0"/>
        <v>0</v>
      </c>
      <c r="U14" s="255"/>
      <c r="V14" s="37">
        <f t="shared" si="0"/>
        <v>0</v>
      </c>
      <c r="W14" s="37">
        <f t="shared" si="0"/>
        <v>0</v>
      </c>
      <c r="X14" s="37">
        <f t="shared" si="0"/>
        <v>0</v>
      </c>
      <c r="Y14" s="37">
        <f t="shared" si="0"/>
        <v>0</v>
      </c>
      <c r="Z14" s="37">
        <f t="shared" si="0"/>
        <v>0</v>
      </c>
      <c r="AA14" s="29"/>
      <c r="AB14" s="29"/>
    </row>
    <row r="15" spans="1:29" s="30" customFormat="1" ht="12" customHeight="1">
      <c r="A15" s="148"/>
      <c r="B15" s="153"/>
      <c r="C15" s="44" t="s">
        <v>145</v>
      </c>
      <c r="D15" s="44"/>
      <c r="E15" s="44"/>
      <c r="F15" s="44"/>
      <c r="G15" s="44"/>
      <c r="H15" s="37"/>
      <c r="I15" s="37"/>
      <c r="J15" s="37"/>
      <c r="K15" s="37"/>
      <c r="L15" s="45"/>
      <c r="M15" s="45"/>
      <c r="N15" s="45"/>
      <c r="O15" s="45"/>
      <c r="P15" s="45"/>
      <c r="Q15" s="37"/>
      <c r="R15" s="37"/>
      <c r="S15" s="37"/>
      <c r="T15" s="189"/>
      <c r="U15" s="155"/>
      <c r="V15" s="37"/>
      <c r="W15" s="46"/>
      <c r="X15" s="45"/>
      <c r="Y15" s="47"/>
      <c r="Z15" s="47"/>
    </row>
    <row r="16" spans="1:29" ht="10.5" customHeight="1">
      <c r="A16" s="160" t="s">
        <v>59</v>
      </c>
      <c r="B16" s="161"/>
      <c r="C16" s="48" t="s">
        <v>128</v>
      </c>
      <c r="D16" s="48"/>
      <c r="E16" s="48">
        <v>1</v>
      </c>
      <c r="F16" s="48">
        <v>2</v>
      </c>
      <c r="G16" s="48"/>
      <c r="H16" s="48">
        <f t="shared" ref="H16:H23" si="1">I16+J16</f>
        <v>120</v>
      </c>
      <c r="I16" s="48">
        <v>40</v>
      </c>
      <c r="J16" s="48">
        <f t="shared" ref="J16:J22" si="2">K16+L16+M16+N16+O16</f>
        <v>80</v>
      </c>
      <c r="K16" s="49">
        <v>40</v>
      </c>
      <c r="L16" s="50">
        <v>40</v>
      </c>
      <c r="M16" s="50">
        <v>0</v>
      </c>
      <c r="N16" s="50"/>
      <c r="O16" s="51"/>
      <c r="P16" s="52">
        <v>34</v>
      </c>
      <c r="Q16" s="48">
        <v>46</v>
      </c>
      <c r="R16" s="48"/>
      <c r="S16" s="48"/>
      <c r="T16" s="146"/>
      <c r="U16" s="147"/>
      <c r="V16" s="37"/>
      <c r="W16" s="146"/>
      <c r="X16" s="147"/>
      <c r="Y16" s="48"/>
      <c r="Z16" s="53"/>
    </row>
    <row r="17" spans="1:26" ht="10.5" customHeight="1">
      <c r="A17" s="160" t="s">
        <v>60</v>
      </c>
      <c r="B17" s="161"/>
      <c r="C17" s="48" t="s">
        <v>127</v>
      </c>
      <c r="D17" s="48"/>
      <c r="E17" s="48">
        <v>2</v>
      </c>
      <c r="F17" s="48"/>
      <c r="G17" s="48"/>
      <c r="H17" s="48">
        <f t="shared" si="1"/>
        <v>234</v>
      </c>
      <c r="I17" s="48">
        <v>78</v>
      </c>
      <c r="J17" s="48">
        <f t="shared" si="2"/>
        <v>156</v>
      </c>
      <c r="K17" s="49">
        <v>80</v>
      </c>
      <c r="L17" s="50">
        <v>76</v>
      </c>
      <c r="M17" s="50">
        <v>0</v>
      </c>
      <c r="N17" s="50"/>
      <c r="O17" s="51"/>
      <c r="P17" s="52">
        <v>66</v>
      </c>
      <c r="Q17" s="48">
        <v>90</v>
      </c>
      <c r="R17" s="48"/>
      <c r="S17" s="48"/>
      <c r="T17" s="146"/>
      <c r="U17" s="178"/>
      <c r="V17" s="37"/>
      <c r="W17" s="46"/>
      <c r="X17" s="45"/>
      <c r="Y17" s="48"/>
      <c r="Z17" s="53"/>
    </row>
    <row r="18" spans="1:26" ht="11.25" customHeight="1">
      <c r="A18" s="160" t="s">
        <v>61</v>
      </c>
      <c r="B18" s="161"/>
      <c r="C18" s="48" t="s">
        <v>35</v>
      </c>
      <c r="D18" s="48"/>
      <c r="E18" s="48">
        <v>1</v>
      </c>
      <c r="F18" s="48">
        <v>2</v>
      </c>
      <c r="G18" s="48"/>
      <c r="H18" s="48">
        <f t="shared" si="1"/>
        <v>210</v>
      </c>
      <c r="I18" s="48">
        <v>70</v>
      </c>
      <c r="J18" s="48">
        <f t="shared" si="2"/>
        <v>140</v>
      </c>
      <c r="K18" s="49">
        <v>60</v>
      </c>
      <c r="L18" s="50">
        <v>80</v>
      </c>
      <c r="M18" s="50">
        <v>0</v>
      </c>
      <c r="N18" s="50"/>
      <c r="O18" s="51"/>
      <c r="P18" s="52">
        <v>50</v>
      </c>
      <c r="Q18" s="48">
        <v>90</v>
      </c>
      <c r="R18" s="48"/>
      <c r="S18" s="48"/>
      <c r="T18" s="146"/>
      <c r="U18" s="147"/>
      <c r="V18" s="37"/>
      <c r="W18" s="146"/>
      <c r="X18" s="147"/>
      <c r="Y18" s="48"/>
      <c r="Z18" s="53"/>
    </row>
    <row r="19" spans="1:26" ht="9.75" customHeight="1">
      <c r="A19" s="196" t="s">
        <v>62</v>
      </c>
      <c r="B19" s="197"/>
      <c r="C19" s="111" t="s">
        <v>37</v>
      </c>
      <c r="D19" s="111"/>
      <c r="E19" s="111">
        <v>1</v>
      </c>
      <c r="F19" s="111">
        <v>2</v>
      </c>
      <c r="G19" s="111"/>
      <c r="H19" s="111">
        <f t="shared" si="1"/>
        <v>375</v>
      </c>
      <c r="I19" s="111">
        <v>125</v>
      </c>
      <c r="J19" s="111">
        <f t="shared" si="2"/>
        <v>250</v>
      </c>
      <c r="K19" s="112">
        <v>100</v>
      </c>
      <c r="L19" s="113">
        <v>150</v>
      </c>
      <c r="M19" s="113">
        <v>0</v>
      </c>
      <c r="N19" s="113"/>
      <c r="O19" s="114"/>
      <c r="P19" s="115">
        <v>104</v>
      </c>
      <c r="Q19" s="111">
        <v>146</v>
      </c>
      <c r="R19" s="111"/>
      <c r="S19" s="111"/>
      <c r="T19" s="156"/>
      <c r="U19" s="157"/>
      <c r="V19" s="116"/>
      <c r="W19" s="156"/>
      <c r="X19" s="157"/>
      <c r="Y19" s="111"/>
      <c r="Z19" s="117"/>
    </row>
    <row r="20" spans="1:26" ht="9.75" customHeight="1">
      <c r="A20" s="196" t="s">
        <v>63</v>
      </c>
      <c r="B20" s="217"/>
      <c r="C20" s="111" t="s">
        <v>36</v>
      </c>
      <c r="D20" s="111"/>
      <c r="E20" s="111"/>
      <c r="F20" s="111">
        <v>2</v>
      </c>
      <c r="G20" s="111"/>
      <c r="H20" s="111">
        <f t="shared" si="1"/>
        <v>177</v>
      </c>
      <c r="I20" s="111">
        <v>59</v>
      </c>
      <c r="J20" s="111">
        <f t="shared" si="2"/>
        <v>118</v>
      </c>
      <c r="K20" s="112">
        <v>60</v>
      </c>
      <c r="L20" s="113">
        <v>58</v>
      </c>
      <c r="M20" s="113">
        <v>0</v>
      </c>
      <c r="N20" s="113"/>
      <c r="O20" s="114"/>
      <c r="P20" s="115">
        <v>52</v>
      </c>
      <c r="Q20" s="111">
        <v>66</v>
      </c>
      <c r="R20" s="111"/>
      <c r="S20" s="111"/>
      <c r="T20" s="158"/>
      <c r="U20" s="159"/>
      <c r="V20" s="116"/>
      <c r="W20" s="118"/>
      <c r="X20" s="119"/>
      <c r="Y20" s="111"/>
      <c r="Z20" s="117"/>
    </row>
    <row r="21" spans="1:26" s="120" customFormat="1" ht="10.5" customHeight="1">
      <c r="A21" s="150" t="s">
        <v>64</v>
      </c>
      <c r="B21" s="151"/>
      <c r="C21" s="111" t="s">
        <v>16</v>
      </c>
      <c r="D21" s="111">
        <v>1</v>
      </c>
      <c r="E21" s="111">
        <v>2</v>
      </c>
      <c r="F21" s="111"/>
      <c r="G21" s="111"/>
      <c r="H21" s="111">
        <f t="shared" si="1"/>
        <v>201</v>
      </c>
      <c r="I21" s="111">
        <v>67</v>
      </c>
      <c r="J21" s="111">
        <f t="shared" si="2"/>
        <v>134</v>
      </c>
      <c r="K21" s="112">
        <v>20</v>
      </c>
      <c r="L21" s="113">
        <v>114</v>
      </c>
      <c r="M21" s="113">
        <v>0</v>
      </c>
      <c r="N21" s="113">
        <v>0</v>
      </c>
      <c r="O21" s="113">
        <v>0</v>
      </c>
      <c r="P21" s="115">
        <v>52</v>
      </c>
      <c r="Q21" s="111">
        <v>82</v>
      </c>
      <c r="R21" s="111"/>
      <c r="S21" s="111"/>
      <c r="T21" s="156"/>
      <c r="U21" s="157"/>
      <c r="V21" s="116"/>
      <c r="W21" s="156"/>
      <c r="X21" s="157"/>
      <c r="Y21" s="111"/>
      <c r="Z21" s="111"/>
    </row>
    <row r="22" spans="1:26" ht="9.75" customHeight="1">
      <c r="A22" s="196" t="s">
        <v>65</v>
      </c>
      <c r="B22" s="197"/>
      <c r="C22" s="111" t="s">
        <v>67</v>
      </c>
      <c r="D22" s="111"/>
      <c r="E22" s="111">
        <v>2</v>
      </c>
      <c r="F22" s="111"/>
      <c r="G22" s="111"/>
      <c r="H22" s="111">
        <f t="shared" si="1"/>
        <v>108</v>
      </c>
      <c r="I22" s="111">
        <v>36</v>
      </c>
      <c r="J22" s="111">
        <f t="shared" si="2"/>
        <v>72</v>
      </c>
      <c r="K22" s="112">
        <v>30</v>
      </c>
      <c r="L22" s="113">
        <v>42</v>
      </c>
      <c r="M22" s="113">
        <v>0</v>
      </c>
      <c r="N22" s="113"/>
      <c r="O22" s="114">
        <v>0</v>
      </c>
      <c r="P22" s="115">
        <v>34</v>
      </c>
      <c r="Q22" s="112">
        <v>38</v>
      </c>
      <c r="R22" s="111"/>
      <c r="S22" s="111"/>
      <c r="T22" s="156"/>
      <c r="U22" s="157"/>
      <c r="V22" s="116"/>
      <c r="W22" s="156"/>
      <c r="X22" s="157"/>
      <c r="Y22" s="111"/>
      <c r="Z22" s="117"/>
    </row>
    <row r="23" spans="1:26" ht="10.5" customHeight="1">
      <c r="A23" s="160" t="s">
        <v>66</v>
      </c>
      <c r="B23" s="161"/>
      <c r="C23" s="54" t="s">
        <v>130</v>
      </c>
      <c r="D23" s="54">
        <v>2</v>
      </c>
      <c r="E23" s="54"/>
      <c r="F23" s="54"/>
      <c r="G23" s="54"/>
      <c r="H23" s="48">
        <f t="shared" si="1"/>
        <v>54</v>
      </c>
      <c r="I23" s="48">
        <v>18</v>
      </c>
      <c r="J23" s="48">
        <f>K23+L23+M23+N23+O23</f>
        <v>36</v>
      </c>
      <c r="K23" s="49">
        <v>20</v>
      </c>
      <c r="L23" s="50">
        <v>16</v>
      </c>
      <c r="M23" s="50">
        <v>0</v>
      </c>
      <c r="N23" s="50"/>
      <c r="O23" s="51">
        <v>0</v>
      </c>
      <c r="P23" s="52">
        <v>36</v>
      </c>
      <c r="Q23" s="49"/>
      <c r="R23" s="48"/>
      <c r="S23" s="48"/>
      <c r="T23" s="146"/>
      <c r="U23" s="147"/>
      <c r="V23" s="37"/>
      <c r="W23" s="146"/>
      <c r="X23" s="147"/>
      <c r="Y23" s="48"/>
      <c r="Z23" s="53"/>
    </row>
    <row r="24" spans="1:26" ht="9.75" customHeight="1">
      <c r="A24" s="160"/>
      <c r="B24" s="161"/>
      <c r="C24" s="44" t="s">
        <v>146</v>
      </c>
      <c r="D24" s="44"/>
      <c r="E24" s="44"/>
      <c r="F24" s="44"/>
      <c r="G24" s="44"/>
      <c r="H24" s="48"/>
      <c r="I24" s="48"/>
      <c r="J24" s="48"/>
      <c r="K24" s="49"/>
      <c r="L24" s="50"/>
      <c r="M24" s="50"/>
      <c r="N24" s="50"/>
      <c r="O24" s="51"/>
      <c r="P24" s="52"/>
      <c r="Q24" s="48"/>
      <c r="R24" s="48"/>
      <c r="S24" s="48"/>
      <c r="T24" s="146"/>
      <c r="U24" s="147"/>
      <c r="V24" s="37"/>
      <c r="W24" s="146"/>
      <c r="X24" s="147"/>
      <c r="Y24" s="48"/>
      <c r="Z24" s="53"/>
    </row>
    <row r="25" spans="1:26" ht="9.75" customHeight="1">
      <c r="A25" s="196" t="s">
        <v>129</v>
      </c>
      <c r="B25" s="197"/>
      <c r="C25" s="111" t="s">
        <v>69</v>
      </c>
      <c r="D25" s="111"/>
      <c r="E25" s="111">
        <v>2</v>
      </c>
      <c r="F25" s="111"/>
      <c r="G25" s="111"/>
      <c r="H25" s="111">
        <f>I25+J25</f>
        <v>174</v>
      </c>
      <c r="I25" s="111">
        <v>58</v>
      </c>
      <c r="J25" s="111">
        <f>K25+L25+M25+N25+O25</f>
        <v>116</v>
      </c>
      <c r="K25" s="112">
        <v>32</v>
      </c>
      <c r="L25" s="113">
        <v>84</v>
      </c>
      <c r="M25" s="113">
        <v>0</v>
      </c>
      <c r="N25" s="113"/>
      <c r="O25" s="114">
        <v>0</v>
      </c>
      <c r="P25" s="115">
        <v>66</v>
      </c>
      <c r="Q25" s="111">
        <v>50</v>
      </c>
      <c r="R25" s="111"/>
      <c r="S25" s="111"/>
      <c r="T25" s="266"/>
      <c r="U25" s="267"/>
      <c r="V25" s="116"/>
      <c r="W25" s="156"/>
      <c r="X25" s="157"/>
      <c r="Y25" s="111"/>
      <c r="Z25" s="117"/>
    </row>
    <row r="26" spans="1:26" ht="10.5" customHeight="1">
      <c r="A26" s="196" t="s">
        <v>68</v>
      </c>
      <c r="B26" s="197"/>
      <c r="C26" s="121" t="s">
        <v>38</v>
      </c>
      <c r="D26" s="121">
        <v>1</v>
      </c>
      <c r="E26" s="121"/>
      <c r="F26" s="121">
        <v>2</v>
      </c>
      <c r="G26" s="121"/>
      <c r="H26" s="111">
        <f>I26+J26</f>
        <v>201</v>
      </c>
      <c r="I26" s="111">
        <v>67</v>
      </c>
      <c r="J26" s="111">
        <f>K26+L26+M26+N26+O26</f>
        <v>134</v>
      </c>
      <c r="K26" s="112">
        <v>60</v>
      </c>
      <c r="L26" s="122">
        <v>74</v>
      </c>
      <c r="M26" s="122">
        <v>0</v>
      </c>
      <c r="N26" s="122"/>
      <c r="O26" s="123"/>
      <c r="P26" s="124">
        <v>50</v>
      </c>
      <c r="Q26" s="121">
        <v>84</v>
      </c>
      <c r="R26" s="111"/>
      <c r="S26" s="111"/>
      <c r="T26" s="156"/>
      <c r="U26" s="157"/>
      <c r="V26" s="116"/>
      <c r="W26" s="156"/>
      <c r="X26" s="157"/>
      <c r="Y26" s="111"/>
      <c r="Z26" s="117"/>
    </row>
    <row r="27" spans="1:26" ht="10.5" customHeight="1">
      <c r="A27" s="196" t="s">
        <v>70</v>
      </c>
      <c r="B27" s="197"/>
      <c r="C27" s="121" t="s">
        <v>225</v>
      </c>
      <c r="D27" s="121"/>
      <c r="E27" s="121">
        <v>2</v>
      </c>
      <c r="F27" s="121"/>
      <c r="G27" s="121"/>
      <c r="H27" s="111">
        <f>I27+J27</f>
        <v>135</v>
      </c>
      <c r="I27" s="111">
        <v>45</v>
      </c>
      <c r="J27" s="111">
        <f>K27+L27+M27+N27+O27</f>
        <v>90</v>
      </c>
      <c r="K27" s="112">
        <v>40</v>
      </c>
      <c r="L27" s="122">
        <v>50</v>
      </c>
      <c r="M27" s="122">
        <v>0</v>
      </c>
      <c r="N27" s="122"/>
      <c r="O27" s="123">
        <v>0</v>
      </c>
      <c r="P27" s="124">
        <v>34</v>
      </c>
      <c r="Q27" s="121">
        <v>56</v>
      </c>
      <c r="R27" s="121"/>
      <c r="S27" s="111"/>
      <c r="T27" s="118"/>
      <c r="U27" s="119"/>
      <c r="V27" s="116"/>
      <c r="W27" s="118"/>
      <c r="X27" s="119"/>
      <c r="Y27" s="111"/>
      <c r="Z27" s="117"/>
    </row>
    <row r="28" spans="1:26" ht="9.75" customHeight="1">
      <c r="A28" s="160" t="s">
        <v>131</v>
      </c>
      <c r="B28" s="161"/>
      <c r="C28" s="48" t="s">
        <v>226</v>
      </c>
      <c r="D28" s="48">
        <v>2</v>
      </c>
      <c r="E28" s="48"/>
      <c r="F28" s="48"/>
      <c r="G28" s="48"/>
      <c r="H28" s="48">
        <f>I28+J28</f>
        <v>117</v>
      </c>
      <c r="I28" s="48">
        <v>39</v>
      </c>
      <c r="J28" s="48">
        <f>K28+L28+M28+N28+O28</f>
        <v>78</v>
      </c>
      <c r="K28" s="49">
        <v>28</v>
      </c>
      <c r="L28" s="49">
        <v>50</v>
      </c>
      <c r="M28" s="49">
        <v>0</v>
      </c>
      <c r="N28" s="49">
        <v>0</v>
      </c>
      <c r="O28" s="49">
        <v>0</v>
      </c>
      <c r="P28" s="48">
        <v>34</v>
      </c>
      <c r="Q28" s="48">
        <v>44</v>
      </c>
      <c r="R28" s="48"/>
      <c r="S28" s="48"/>
      <c r="T28" s="184"/>
      <c r="U28" s="185"/>
      <c r="V28" s="37"/>
      <c r="W28" s="146"/>
      <c r="X28" s="147"/>
      <c r="Y28" s="48"/>
      <c r="Z28" s="53"/>
    </row>
    <row r="29" spans="1:26" ht="10.5" customHeight="1">
      <c r="A29" s="148" t="s">
        <v>71</v>
      </c>
      <c r="B29" s="149"/>
      <c r="C29" s="47" t="s">
        <v>72</v>
      </c>
      <c r="D29" s="47">
        <v>5</v>
      </c>
      <c r="E29" s="47">
        <v>7</v>
      </c>
      <c r="F29" s="47">
        <v>2</v>
      </c>
      <c r="G29" s="47">
        <v>0</v>
      </c>
      <c r="H29" s="47">
        <f t="shared" ref="H29:R29" si="3">H30+H31+H32+H33+H34+H35+H36</f>
        <v>1000</v>
      </c>
      <c r="I29" s="47">
        <f t="shared" si="3"/>
        <v>444</v>
      </c>
      <c r="J29" s="47">
        <f t="shared" si="3"/>
        <v>556</v>
      </c>
      <c r="K29" s="47">
        <f t="shared" si="3"/>
        <v>112</v>
      </c>
      <c r="L29" s="47">
        <f t="shared" si="3"/>
        <v>444</v>
      </c>
      <c r="M29" s="47">
        <f t="shared" si="3"/>
        <v>0</v>
      </c>
      <c r="N29" s="47">
        <f t="shared" si="3"/>
        <v>0</v>
      </c>
      <c r="O29" s="47">
        <f t="shared" si="3"/>
        <v>0</v>
      </c>
      <c r="P29" s="47">
        <f t="shared" si="3"/>
        <v>0</v>
      </c>
      <c r="Q29" s="47">
        <f t="shared" si="3"/>
        <v>0</v>
      </c>
      <c r="R29" s="47">
        <f t="shared" si="3"/>
        <v>201</v>
      </c>
      <c r="S29" s="47">
        <f t="shared" ref="S29:Z29" si="4">S30+S31+S32+S33+S34+S35+S36</f>
        <v>108</v>
      </c>
      <c r="T29" s="146">
        <f>T30+T31+T32+T33+T34+T35+T36</f>
        <v>64</v>
      </c>
      <c r="U29" s="178"/>
      <c r="V29" s="47">
        <f t="shared" si="4"/>
        <v>64</v>
      </c>
      <c r="W29" s="47">
        <f t="shared" si="4"/>
        <v>46</v>
      </c>
      <c r="X29" s="47">
        <f t="shared" si="4"/>
        <v>0</v>
      </c>
      <c r="Y29" s="47">
        <f t="shared" si="4"/>
        <v>73</v>
      </c>
      <c r="Z29" s="47">
        <f t="shared" si="4"/>
        <v>46</v>
      </c>
    </row>
    <row r="30" spans="1:26" ht="10.5" customHeight="1">
      <c r="A30" s="152" t="s">
        <v>73</v>
      </c>
      <c r="B30" s="153"/>
      <c r="C30" s="55" t="s">
        <v>76</v>
      </c>
      <c r="D30" s="56"/>
      <c r="E30" s="56">
        <v>3</v>
      </c>
      <c r="F30" s="56"/>
      <c r="G30" s="57"/>
      <c r="H30" s="48">
        <f t="shared" ref="H30:H36" si="5">I30+J30</f>
        <v>72</v>
      </c>
      <c r="I30" s="58">
        <v>24</v>
      </c>
      <c r="J30" s="48">
        <f t="shared" ref="J30:J36" si="6">K30+L30+M30+N30+O30</f>
        <v>48</v>
      </c>
      <c r="K30" s="58">
        <v>24</v>
      </c>
      <c r="L30" s="59">
        <v>24</v>
      </c>
      <c r="M30" s="59"/>
      <c r="N30" s="59"/>
      <c r="O30" s="59"/>
      <c r="P30" s="59"/>
      <c r="Q30" s="64"/>
      <c r="R30" s="64">
        <v>48</v>
      </c>
      <c r="S30" s="50"/>
      <c r="T30" s="154"/>
      <c r="U30" s="155"/>
      <c r="V30" s="49"/>
      <c r="W30" s="49"/>
      <c r="X30" s="61"/>
      <c r="Y30" s="49"/>
      <c r="Z30" s="60"/>
    </row>
    <row r="31" spans="1:26" ht="10.5" customHeight="1">
      <c r="A31" s="152" t="s">
        <v>74</v>
      </c>
      <c r="B31" s="153"/>
      <c r="C31" s="55" t="s">
        <v>36</v>
      </c>
      <c r="D31" s="56"/>
      <c r="E31" s="56"/>
      <c r="F31" s="56">
        <v>4</v>
      </c>
      <c r="G31" s="57"/>
      <c r="H31" s="48">
        <f t="shared" si="5"/>
        <v>72</v>
      </c>
      <c r="I31" s="58">
        <v>24</v>
      </c>
      <c r="J31" s="48">
        <f t="shared" si="6"/>
        <v>48</v>
      </c>
      <c r="K31" s="58">
        <v>24</v>
      </c>
      <c r="L31" s="59">
        <v>24</v>
      </c>
      <c r="M31" s="59"/>
      <c r="N31" s="59"/>
      <c r="O31" s="59"/>
      <c r="P31" s="59"/>
      <c r="Q31" s="64"/>
      <c r="R31" s="64"/>
      <c r="S31" s="50">
        <v>48</v>
      </c>
      <c r="T31" s="154"/>
      <c r="U31" s="155"/>
      <c r="V31" s="49"/>
      <c r="W31" s="49"/>
      <c r="X31" s="62"/>
      <c r="Y31" s="49"/>
      <c r="Z31" s="60"/>
    </row>
    <row r="32" spans="1:26" s="120" customFormat="1" ht="10.5" customHeight="1">
      <c r="A32" s="152" t="s">
        <v>75</v>
      </c>
      <c r="B32" s="179"/>
      <c r="C32" s="55" t="s">
        <v>132</v>
      </c>
      <c r="D32" s="125"/>
      <c r="E32" s="125">
        <v>4.5999999999999996</v>
      </c>
      <c r="F32" s="125">
        <v>8</v>
      </c>
      <c r="G32" s="126"/>
      <c r="H32" s="48">
        <f t="shared" si="5"/>
        <v>332</v>
      </c>
      <c r="I32" s="64">
        <v>166</v>
      </c>
      <c r="J32" s="48">
        <f t="shared" si="6"/>
        <v>166</v>
      </c>
      <c r="K32" s="64"/>
      <c r="L32" s="127">
        <v>166</v>
      </c>
      <c r="M32" s="127"/>
      <c r="N32" s="127"/>
      <c r="O32" s="127"/>
      <c r="P32" s="127"/>
      <c r="Q32" s="64"/>
      <c r="R32" s="64">
        <v>31</v>
      </c>
      <c r="S32" s="109">
        <v>30</v>
      </c>
      <c r="T32" s="154">
        <v>32</v>
      </c>
      <c r="U32" s="155"/>
      <c r="V32" s="49">
        <v>34</v>
      </c>
      <c r="W32" s="49">
        <v>20</v>
      </c>
      <c r="X32" s="110"/>
      <c r="Y32" s="49">
        <v>19</v>
      </c>
      <c r="Z32" s="49">
        <v>20</v>
      </c>
    </row>
    <row r="33" spans="1:26" ht="24.75" customHeight="1">
      <c r="A33" s="152" t="s">
        <v>78</v>
      </c>
      <c r="B33" s="153"/>
      <c r="C33" s="55" t="s">
        <v>16</v>
      </c>
      <c r="D33" s="56" t="s">
        <v>239</v>
      </c>
      <c r="E33" s="56">
        <v>8</v>
      </c>
      <c r="F33" s="56"/>
      <c r="G33" s="57"/>
      <c r="H33" s="48">
        <f t="shared" si="5"/>
        <v>332</v>
      </c>
      <c r="I33" s="58">
        <v>166</v>
      </c>
      <c r="J33" s="48">
        <f t="shared" si="6"/>
        <v>166</v>
      </c>
      <c r="K33" s="58"/>
      <c r="L33" s="58">
        <v>166</v>
      </c>
      <c r="M33" s="58"/>
      <c r="N33" s="58"/>
      <c r="O33" s="58"/>
      <c r="P33" s="58"/>
      <c r="Q33" s="64"/>
      <c r="R33" s="64">
        <v>26</v>
      </c>
      <c r="S33" s="50">
        <v>30</v>
      </c>
      <c r="T33" s="154">
        <v>32</v>
      </c>
      <c r="U33" s="155"/>
      <c r="V33" s="49">
        <v>30</v>
      </c>
      <c r="W33" s="49">
        <v>26</v>
      </c>
      <c r="X33" s="62"/>
      <c r="Y33" s="49">
        <v>22</v>
      </c>
      <c r="Z33" s="60">
        <v>26</v>
      </c>
    </row>
    <row r="34" spans="1:26" ht="10.5" customHeight="1">
      <c r="A34" s="152" t="s">
        <v>79</v>
      </c>
      <c r="B34" s="153"/>
      <c r="C34" s="55" t="s">
        <v>77</v>
      </c>
      <c r="D34" s="56"/>
      <c r="E34" s="56">
        <v>3</v>
      </c>
      <c r="F34" s="56"/>
      <c r="G34" s="57"/>
      <c r="H34" s="48">
        <f t="shared" si="5"/>
        <v>72</v>
      </c>
      <c r="I34" s="58">
        <v>24</v>
      </c>
      <c r="J34" s="48">
        <f t="shared" si="6"/>
        <v>48</v>
      </c>
      <c r="K34" s="58">
        <v>24</v>
      </c>
      <c r="L34" s="59">
        <v>24</v>
      </c>
      <c r="M34" s="59"/>
      <c r="N34" s="59"/>
      <c r="O34" s="59"/>
      <c r="P34" s="59"/>
      <c r="Q34" s="64"/>
      <c r="R34" s="64">
        <v>48</v>
      </c>
      <c r="S34" s="50"/>
      <c r="T34" s="154"/>
      <c r="U34" s="155"/>
      <c r="V34" s="49"/>
      <c r="W34" s="49"/>
      <c r="X34" s="62"/>
      <c r="Y34" s="49"/>
      <c r="Z34" s="60"/>
    </row>
    <row r="35" spans="1:26" ht="10.5" customHeight="1">
      <c r="A35" s="181" t="s">
        <v>237</v>
      </c>
      <c r="B35" s="182"/>
      <c r="C35" s="63" t="s">
        <v>238</v>
      </c>
      <c r="D35" s="56"/>
      <c r="E35" s="56">
        <v>7</v>
      </c>
      <c r="F35" s="56"/>
      <c r="G35" s="57"/>
      <c r="H35" s="48">
        <f t="shared" si="5"/>
        <v>48</v>
      </c>
      <c r="I35" s="58">
        <v>16</v>
      </c>
      <c r="J35" s="48">
        <f t="shared" si="6"/>
        <v>32</v>
      </c>
      <c r="K35" s="58">
        <v>16</v>
      </c>
      <c r="L35" s="59">
        <v>16</v>
      </c>
      <c r="M35" s="59"/>
      <c r="N35" s="59"/>
      <c r="O35" s="59"/>
      <c r="P35" s="59"/>
      <c r="Q35" s="64"/>
      <c r="R35" s="64"/>
      <c r="S35" s="50"/>
      <c r="T35" s="154"/>
      <c r="U35" s="155"/>
      <c r="V35" s="49"/>
      <c r="W35" s="49"/>
      <c r="X35" s="62"/>
      <c r="Y35" s="49">
        <v>32</v>
      </c>
      <c r="Z35" s="60"/>
    </row>
    <row r="36" spans="1:26" ht="10.5" customHeight="1">
      <c r="A36" s="152" t="s">
        <v>81</v>
      </c>
      <c r="B36" s="153"/>
      <c r="C36" s="55" t="s">
        <v>80</v>
      </c>
      <c r="D36" s="56"/>
      <c r="E36" s="56">
        <v>3</v>
      </c>
      <c r="F36" s="56"/>
      <c r="G36" s="57"/>
      <c r="H36" s="48">
        <f t="shared" si="5"/>
        <v>72</v>
      </c>
      <c r="I36" s="58">
        <v>24</v>
      </c>
      <c r="J36" s="48">
        <f t="shared" si="6"/>
        <v>48</v>
      </c>
      <c r="K36" s="58">
        <v>24</v>
      </c>
      <c r="L36" s="59">
        <v>24</v>
      </c>
      <c r="M36" s="59"/>
      <c r="N36" s="59"/>
      <c r="O36" s="59"/>
      <c r="P36" s="59"/>
      <c r="Q36" s="64"/>
      <c r="R36" s="64">
        <v>48</v>
      </c>
      <c r="S36" s="50"/>
      <c r="T36" s="154"/>
      <c r="U36" s="155"/>
      <c r="V36" s="49"/>
      <c r="W36" s="49"/>
      <c r="X36" s="62"/>
      <c r="Y36" s="49"/>
      <c r="Z36" s="60"/>
    </row>
    <row r="37" spans="1:26" ht="10.5" customHeight="1">
      <c r="A37" s="204" t="s">
        <v>82</v>
      </c>
      <c r="B37" s="139"/>
      <c r="C37" s="47" t="s">
        <v>83</v>
      </c>
      <c r="D37" s="47">
        <v>0</v>
      </c>
      <c r="E37" s="47">
        <v>1</v>
      </c>
      <c r="F37" s="47">
        <v>2</v>
      </c>
      <c r="G37" s="47">
        <v>0</v>
      </c>
      <c r="H37" s="47">
        <f>H38+H39+H40</f>
        <v>234</v>
      </c>
      <c r="I37" s="47">
        <f t="shared" ref="I37:Z37" si="7">I38+I39+I40</f>
        <v>83</v>
      </c>
      <c r="J37" s="47">
        <f t="shared" si="7"/>
        <v>151</v>
      </c>
      <c r="K37" s="47">
        <f t="shared" si="7"/>
        <v>67</v>
      </c>
      <c r="L37" s="47">
        <f t="shared" si="7"/>
        <v>84</v>
      </c>
      <c r="M37" s="47">
        <f t="shared" si="7"/>
        <v>0</v>
      </c>
      <c r="N37" s="47">
        <f t="shared" si="7"/>
        <v>0</v>
      </c>
      <c r="O37" s="47">
        <f t="shared" si="7"/>
        <v>0</v>
      </c>
      <c r="P37" s="47">
        <f t="shared" si="7"/>
        <v>0</v>
      </c>
      <c r="Q37" s="47">
        <f t="shared" si="7"/>
        <v>0</v>
      </c>
      <c r="R37" s="47">
        <f t="shared" si="7"/>
        <v>27</v>
      </c>
      <c r="S37" s="47">
        <f t="shared" si="7"/>
        <v>26</v>
      </c>
      <c r="T37" s="146">
        <f t="shared" si="7"/>
        <v>64</v>
      </c>
      <c r="U37" s="178"/>
      <c r="V37" s="47">
        <f t="shared" si="7"/>
        <v>34</v>
      </c>
      <c r="W37" s="47">
        <f t="shared" si="7"/>
        <v>0</v>
      </c>
      <c r="X37" s="47">
        <f t="shared" si="7"/>
        <v>0</v>
      </c>
      <c r="Y37" s="47">
        <f t="shared" si="7"/>
        <v>0</v>
      </c>
      <c r="Z37" s="47">
        <f t="shared" si="7"/>
        <v>0</v>
      </c>
    </row>
    <row r="38" spans="1:26" ht="10.5" customHeight="1">
      <c r="A38" s="160" t="s">
        <v>84</v>
      </c>
      <c r="B38" s="265"/>
      <c r="C38" s="55" t="s">
        <v>149</v>
      </c>
      <c r="D38" s="55"/>
      <c r="E38" s="55"/>
      <c r="F38" s="55">
        <v>5</v>
      </c>
      <c r="G38" s="55"/>
      <c r="H38" s="48">
        <f>I38+J38</f>
        <v>102</v>
      </c>
      <c r="I38" s="55">
        <v>38</v>
      </c>
      <c r="J38" s="48">
        <f>K38+L38+M38+N38+O38</f>
        <v>64</v>
      </c>
      <c r="K38" s="64">
        <v>30</v>
      </c>
      <c r="L38" s="64">
        <v>34</v>
      </c>
      <c r="M38" s="64"/>
      <c r="N38" s="64"/>
      <c r="O38" s="58"/>
      <c r="P38" s="55"/>
      <c r="Q38" s="55"/>
      <c r="R38" s="55"/>
      <c r="S38" s="52"/>
      <c r="T38" s="154">
        <v>64</v>
      </c>
      <c r="U38" s="183"/>
      <c r="V38" s="37"/>
      <c r="W38" s="46"/>
      <c r="X38" s="45"/>
      <c r="Y38" s="48"/>
      <c r="Z38" s="53"/>
    </row>
    <row r="39" spans="1:26" ht="10.5" customHeight="1">
      <c r="A39" s="152" t="s">
        <v>86</v>
      </c>
      <c r="B39" s="180"/>
      <c r="C39" s="48" t="s">
        <v>69</v>
      </c>
      <c r="D39" s="48"/>
      <c r="E39" s="48"/>
      <c r="F39" s="48">
        <v>4</v>
      </c>
      <c r="G39" s="48"/>
      <c r="H39" s="48">
        <f>I39+J39</f>
        <v>81</v>
      </c>
      <c r="I39" s="55">
        <v>28</v>
      </c>
      <c r="J39" s="48">
        <f>K39+L39+M39+N39+O39</f>
        <v>53</v>
      </c>
      <c r="K39" s="64">
        <v>20</v>
      </c>
      <c r="L39" s="64">
        <v>33</v>
      </c>
      <c r="M39" s="64"/>
      <c r="N39" s="64"/>
      <c r="O39" s="64"/>
      <c r="P39" s="55"/>
      <c r="Q39" s="55"/>
      <c r="R39" s="55">
        <v>27</v>
      </c>
      <c r="S39" s="52">
        <v>26</v>
      </c>
      <c r="T39" s="152"/>
      <c r="U39" s="179"/>
      <c r="V39" s="37"/>
      <c r="W39" s="46"/>
      <c r="X39" s="45"/>
      <c r="Y39" s="48"/>
      <c r="Z39" s="53"/>
    </row>
    <row r="40" spans="1:26" ht="10.5" customHeight="1">
      <c r="A40" s="160" t="s">
        <v>85</v>
      </c>
      <c r="B40" s="265"/>
      <c r="C40" s="55" t="s">
        <v>150</v>
      </c>
      <c r="D40" s="55"/>
      <c r="E40" s="55">
        <v>6</v>
      </c>
      <c r="F40" s="55"/>
      <c r="G40" s="55"/>
      <c r="H40" s="48">
        <f>I40+J40</f>
        <v>51</v>
      </c>
      <c r="I40" s="55">
        <v>17</v>
      </c>
      <c r="J40" s="48">
        <f>K40+L40+M40+N40+O40</f>
        <v>34</v>
      </c>
      <c r="K40" s="64">
        <v>17</v>
      </c>
      <c r="L40" s="64">
        <v>17</v>
      </c>
      <c r="M40" s="64"/>
      <c r="N40" s="64"/>
      <c r="O40" s="64"/>
      <c r="P40" s="55"/>
      <c r="Q40" s="55"/>
      <c r="R40" s="55"/>
      <c r="S40" s="52"/>
      <c r="T40" s="154"/>
      <c r="U40" s="183"/>
      <c r="V40" s="48">
        <v>34</v>
      </c>
      <c r="W40" s="46"/>
      <c r="X40" s="45"/>
      <c r="Y40" s="48"/>
      <c r="Z40" s="53"/>
    </row>
    <row r="41" spans="1:26" ht="10.5" customHeight="1">
      <c r="A41" s="148" t="s">
        <v>88</v>
      </c>
      <c r="B41" s="153"/>
      <c r="C41" s="47" t="s">
        <v>87</v>
      </c>
      <c r="D41" s="47">
        <v>3</v>
      </c>
      <c r="E41" s="47">
        <v>7</v>
      </c>
      <c r="F41" s="47">
        <v>8</v>
      </c>
      <c r="G41" s="47">
        <v>0</v>
      </c>
      <c r="H41" s="47">
        <f t="shared" ref="H41:T41" si="8">H42+H43+H44+H45+H46+H47+H48+H49+H50+H51+H52+H53+H54+H55+H56+H57+H58</f>
        <v>1823</v>
      </c>
      <c r="I41" s="47">
        <f t="shared" si="8"/>
        <v>656</v>
      </c>
      <c r="J41" s="47">
        <f>SUM(J42:J59)</f>
        <v>1203</v>
      </c>
      <c r="K41" s="47">
        <f t="shared" si="8"/>
        <v>501</v>
      </c>
      <c r="L41" s="47">
        <f t="shared" si="8"/>
        <v>666</v>
      </c>
      <c r="M41" s="47">
        <f t="shared" si="8"/>
        <v>0</v>
      </c>
      <c r="N41" s="47">
        <f t="shared" si="8"/>
        <v>0</v>
      </c>
      <c r="O41" s="47">
        <f t="shared" si="8"/>
        <v>0</v>
      </c>
      <c r="P41" s="47">
        <f t="shared" si="8"/>
        <v>0</v>
      </c>
      <c r="Q41" s="47">
        <f t="shared" si="8"/>
        <v>0</v>
      </c>
      <c r="R41" s="47">
        <f t="shared" si="8"/>
        <v>176</v>
      </c>
      <c r="S41" s="47">
        <f t="shared" si="8"/>
        <v>258</v>
      </c>
      <c r="T41" s="146">
        <f t="shared" si="8"/>
        <v>321</v>
      </c>
      <c r="U41" s="178"/>
      <c r="V41" s="47">
        <f>SUM(V42:V59)</f>
        <v>330</v>
      </c>
      <c r="W41" s="47" t="e">
        <f>W42+W43+W44+W45+W46+W47+W48+W49+W50+W51+W52+W53+W54+W55+#REF!+W56+#REF!+W57</f>
        <v>#REF!</v>
      </c>
      <c r="X41" s="47" t="e">
        <f>X42+X43+X44+X45+X46+X47+X48+X49+X50+X51+X52+X53+X54+X55+#REF!+X56+#REF!+X57</f>
        <v>#REF!</v>
      </c>
      <c r="Y41" s="47">
        <f>Y42+Y43+Y44+Y45+Y46+Y47+Y48+Y49+Y50+Y51+Y52+Y53+Y54+Y55+Y56+Y57+Y58</f>
        <v>118</v>
      </c>
      <c r="Z41" s="47">
        <f>Z42+Z43+Z44+Z45+Z46+Z47+Z48+Z49+Z50+Z51+Z52+Z53+Z54+Z55+Z56+Z57+Z58</f>
        <v>0</v>
      </c>
    </row>
    <row r="42" spans="1:26" ht="10.5" customHeight="1">
      <c r="A42" s="148" t="s">
        <v>90</v>
      </c>
      <c r="B42" s="177"/>
      <c r="C42" s="48" t="s">
        <v>89</v>
      </c>
      <c r="D42" s="48"/>
      <c r="E42" s="48"/>
      <c r="F42" s="48">
        <v>4</v>
      </c>
      <c r="G42" s="48"/>
      <c r="H42" s="48">
        <f t="shared" ref="H42:H55" si="9">I42+J42</f>
        <v>142</v>
      </c>
      <c r="I42" s="48">
        <v>50</v>
      </c>
      <c r="J42" s="48">
        <f t="shared" ref="J42:J59" si="10">K42+L42+M42+N42+O42</f>
        <v>92</v>
      </c>
      <c r="K42" s="49">
        <v>40</v>
      </c>
      <c r="L42" s="49">
        <v>52</v>
      </c>
      <c r="M42" s="49"/>
      <c r="N42" s="49"/>
      <c r="O42" s="49"/>
      <c r="P42" s="48"/>
      <c r="Q42" s="48"/>
      <c r="R42" s="48">
        <v>44</v>
      </c>
      <c r="S42" s="48">
        <v>48</v>
      </c>
      <c r="T42" s="184"/>
      <c r="U42" s="185"/>
      <c r="V42" s="48"/>
      <c r="W42" s="184"/>
      <c r="X42" s="185"/>
      <c r="Y42" s="48"/>
      <c r="Z42" s="53"/>
    </row>
    <row r="43" spans="1:26" ht="10.5" customHeight="1">
      <c r="A43" s="148" t="s">
        <v>91</v>
      </c>
      <c r="B43" s="177"/>
      <c r="C43" s="48" t="s">
        <v>153</v>
      </c>
      <c r="D43" s="48"/>
      <c r="E43" s="48"/>
      <c r="F43" s="48">
        <v>4</v>
      </c>
      <c r="G43" s="48"/>
      <c r="H43" s="48">
        <f t="shared" si="9"/>
        <v>90</v>
      </c>
      <c r="I43" s="48">
        <v>32</v>
      </c>
      <c r="J43" s="48">
        <f t="shared" si="10"/>
        <v>58</v>
      </c>
      <c r="K43" s="49">
        <v>30</v>
      </c>
      <c r="L43" s="49">
        <v>28</v>
      </c>
      <c r="M43" s="49"/>
      <c r="N43" s="49"/>
      <c r="O43" s="49"/>
      <c r="P43" s="48"/>
      <c r="Q43" s="48"/>
      <c r="R43" s="48">
        <v>32</v>
      </c>
      <c r="S43" s="48">
        <v>26</v>
      </c>
      <c r="T43" s="184"/>
      <c r="U43" s="185"/>
      <c r="V43" s="48"/>
      <c r="W43" s="184"/>
      <c r="X43" s="185"/>
      <c r="Y43" s="48"/>
      <c r="Z43" s="53"/>
    </row>
    <row r="44" spans="1:26" ht="10.5" customHeight="1">
      <c r="A44" s="148" t="s">
        <v>124</v>
      </c>
      <c r="B44" s="177"/>
      <c r="C44" s="48" t="s">
        <v>92</v>
      </c>
      <c r="D44" s="48"/>
      <c r="E44" s="48"/>
      <c r="F44" s="48">
        <v>4</v>
      </c>
      <c r="G44" s="48"/>
      <c r="H44" s="48">
        <f t="shared" si="9"/>
        <v>140</v>
      </c>
      <c r="I44" s="48">
        <v>54</v>
      </c>
      <c r="J44" s="48">
        <f t="shared" si="10"/>
        <v>86</v>
      </c>
      <c r="K44" s="49">
        <v>42</v>
      </c>
      <c r="L44" s="49">
        <v>44</v>
      </c>
      <c r="M44" s="49"/>
      <c r="N44" s="49"/>
      <c r="O44" s="49"/>
      <c r="P44" s="48"/>
      <c r="Q44" s="48"/>
      <c r="R44" s="48">
        <v>34</v>
      </c>
      <c r="S44" s="48">
        <v>52</v>
      </c>
      <c r="T44" s="194"/>
      <c r="U44" s="195"/>
      <c r="V44" s="48"/>
      <c r="W44" s="40"/>
      <c r="X44" s="52"/>
      <c r="Y44" s="48"/>
      <c r="Z44" s="53"/>
    </row>
    <row r="45" spans="1:26" ht="10.5" customHeight="1">
      <c r="A45" s="148" t="s">
        <v>123</v>
      </c>
      <c r="B45" s="177"/>
      <c r="C45" s="48" t="s">
        <v>93</v>
      </c>
      <c r="D45" s="48"/>
      <c r="E45" s="48">
        <v>4</v>
      </c>
      <c r="F45" s="48"/>
      <c r="G45" s="48"/>
      <c r="H45" s="48">
        <f t="shared" si="9"/>
        <v>100</v>
      </c>
      <c r="I45" s="48">
        <v>36</v>
      </c>
      <c r="J45" s="48">
        <f t="shared" si="10"/>
        <v>64</v>
      </c>
      <c r="K45" s="49">
        <v>32</v>
      </c>
      <c r="L45" s="49">
        <v>32</v>
      </c>
      <c r="M45" s="49"/>
      <c r="N45" s="49"/>
      <c r="O45" s="60"/>
      <c r="P45" s="48"/>
      <c r="Q45" s="48"/>
      <c r="R45" s="48">
        <v>32</v>
      </c>
      <c r="S45" s="48">
        <v>32</v>
      </c>
      <c r="T45" s="184"/>
      <c r="U45" s="185"/>
      <c r="V45" s="48"/>
      <c r="W45" s="184"/>
      <c r="X45" s="185"/>
      <c r="Y45" s="48"/>
      <c r="Z45" s="53"/>
    </row>
    <row r="46" spans="1:26" ht="12.75" customHeight="1">
      <c r="A46" s="148" t="s">
        <v>125</v>
      </c>
      <c r="B46" s="177"/>
      <c r="C46" s="48" t="s">
        <v>94</v>
      </c>
      <c r="D46" s="48"/>
      <c r="E46" s="48">
        <v>5</v>
      </c>
      <c r="F46" s="48"/>
      <c r="G46" s="48"/>
      <c r="H46" s="48">
        <f t="shared" si="9"/>
        <v>62</v>
      </c>
      <c r="I46" s="48">
        <v>22</v>
      </c>
      <c r="J46" s="48">
        <f t="shared" si="10"/>
        <v>40</v>
      </c>
      <c r="K46" s="49">
        <v>14</v>
      </c>
      <c r="L46" s="49">
        <v>26</v>
      </c>
      <c r="M46" s="49"/>
      <c r="N46" s="49"/>
      <c r="O46" s="60"/>
      <c r="P46" s="48"/>
      <c r="Q46" s="48"/>
      <c r="R46" s="48"/>
      <c r="S46" s="48"/>
      <c r="T46" s="184">
        <v>40</v>
      </c>
      <c r="U46" s="185"/>
      <c r="V46" s="48"/>
      <c r="W46" s="184"/>
      <c r="X46" s="185"/>
      <c r="Y46" s="48"/>
      <c r="Z46" s="53"/>
    </row>
    <row r="47" spans="1:26" ht="13.5" customHeight="1">
      <c r="A47" s="148" t="s">
        <v>126</v>
      </c>
      <c r="B47" s="177"/>
      <c r="C47" s="48" t="s">
        <v>154</v>
      </c>
      <c r="D47" s="48"/>
      <c r="E47" s="48"/>
      <c r="F47" s="48">
        <v>6</v>
      </c>
      <c r="G47" s="48"/>
      <c r="H47" s="48">
        <f t="shared" si="9"/>
        <v>165</v>
      </c>
      <c r="I47" s="48">
        <v>58</v>
      </c>
      <c r="J47" s="48">
        <f t="shared" si="10"/>
        <v>107</v>
      </c>
      <c r="K47" s="49">
        <v>43</v>
      </c>
      <c r="L47" s="49">
        <v>64</v>
      </c>
      <c r="M47" s="49"/>
      <c r="N47" s="49"/>
      <c r="O47" s="49"/>
      <c r="P47" s="48"/>
      <c r="Q47" s="48"/>
      <c r="R47" s="48"/>
      <c r="S47" s="48"/>
      <c r="T47" s="154">
        <v>57</v>
      </c>
      <c r="U47" s="183"/>
      <c r="V47" s="48">
        <v>50</v>
      </c>
      <c r="W47" s="40"/>
      <c r="X47" s="52"/>
      <c r="Y47" s="48"/>
      <c r="Z47" s="53"/>
    </row>
    <row r="48" spans="1:26" ht="12" customHeight="1">
      <c r="A48" s="148" t="s">
        <v>155</v>
      </c>
      <c r="B48" s="177"/>
      <c r="C48" s="48" t="s">
        <v>156</v>
      </c>
      <c r="D48" s="48"/>
      <c r="E48" s="48"/>
      <c r="F48" s="48">
        <v>6</v>
      </c>
      <c r="G48" s="48"/>
      <c r="H48" s="48">
        <f t="shared" si="9"/>
        <v>148</v>
      </c>
      <c r="I48" s="48">
        <v>54</v>
      </c>
      <c r="J48" s="48">
        <f t="shared" si="10"/>
        <v>94</v>
      </c>
      <c r="K48" s="49">
        <v>22</v>
      </c>
      <c r="L48" s="49">
        <v>72</v>
      </c>
      <c r="M48" s="49"/>
      <c r="N48" s="49"/>
      <c r="O48" s="49"/>
      <c r="P48" s="48"/>
      <c r="Q48" s="48"/>
      <c r="R48" s="48"/>
      <c r="S48" s="48"/>
      <c r="T48" s="154">
        <v>51</v>
      </c>
      <c r="U48" s="183"/>
      <c r="V48" s="48">
        <v>43</v>
      </c>
      <c r="W48" s="40"/>
      <c r="X48" s="52"/>
      <c r="Y48" s="48"/>
      <c r="Z48" s="53"/>
    </row>
    <row r="49" spans="1:27" ht="12" customHeight="1">
      <c r="A49" s="148" t="s">
        <v>157</v>
      </c>
      <c r="B49" s="187"/>
      <c r="C49" s="48" t="s">
        <v>231</v>
      </c>
      <c r="D49" s="48"/>
      <c r="E49" s="48"/>
      <c r="F49" s="48">
        <v>5</v>
      </c>
      <c r="G49" s="48"/>
      <c r="H49" s="48">
        <f t="shared" si="9"/>
        <v>208</v>
      </c>
      <c r="I49" s="48">
        <v>78</v>
      </c>
      <c r="J49" s="48">
        <f t="shared" si="10"/>
        <v>130</v>
      </c>
      <c r="K49" s="49">
        <v>84</v>
      </c>
      <c r="L49" s="49">
        <v>46</v>
      </c>
      <c r="M49" s="49"/>
      <c r="N49" s="49"/>
      <c r="O49" s="60"/>
      <c r="P49" s="48"/>
      <c r="Q49" s="48"/>
      <c r="R49" s="48"/>
      <c r="S49" s="48">
        <v>60</v>
      </c>
      <c r="T49" s="154">
        <v>70</v>
      </c>
      <c r="U49" s="183"/>
      <c r="V49" s="48"/>
      <c r="W49" s="40"/>
      <c r="X49" s="52"/>
      <c r="Y49" s="48"/>
      <c r="Z49" s="53"/>
    </row>
    <row r="50" spans="1:27" ht="12" customHeight="1">
      <c r="A50" s="148" t="s">
        <v>158</v>
      </c>
      <c r="B50" s="153"/>
      <c r="C50" s="48" t="s">
        <v>159</v>
      </c>
      <c r="D50" s="48"/>
      <c r="E50" s="48"/>
      <c r="F50" s="48">
        <v>6</v>
      </c>
      <c r="G50" s="48"/>
      <c r="H50" s="48">
        <f t="shared" si="9"/>
        <v>200</v>
      </c>
      <c r="I50" s="48">
        <v>76</v>
      </c>
      <c r="J50" s="48">
        <f t="shared" si="10"/>
        <v>124</v>
      </c>
      <c r="K50" s="49">
        <v>62</v>
      </c>
      <c r="L50" s="49">
        <v>62</v>
      </c>
      <c r="M50" s="49"/>
      <c r="N50" s="49"/>
      <c r="O50" s="49"/>
      <c r="P50" s="48"/>
      <c r="Q50" s="48"/>
      <c r="R50" s="48"/>
      <c r="S50" s="48"/>
      <c r="T50" s="154">
        <v>71</v>
      </c>
      <c r="U50" s="183"/>
      <c r="V50" s="48">
        <v>53</v>
      </c>
      <c r="W50" s="40"/>
      <c r="X50" s="52"/>
      <c r="Y50" s="48"/>
      <c r="Z50" s="53"/>
    </row>
    <row r="51" spans="1:27" ht="23.25" customHeight="1">
      <c r="A51" s="148" t="s">
        <v>95</v>
      </c>
      <c r="B51" s="153"/>
      <c r="C51" s="48" t="s">
        <v>160</v>
      </c>
      <c r="D51" s="48"/>
      <c r="E51" s="48">
        <v>5</v>
      </c>
      <c r="F51" s="48"/>
      <c r="G51" s="48"/>
      <c r="H51" s="48">
        <f t="shared" si="9"/>
        <v>50</v>
      </c>
      <c r="I51" s="48">
        <v>18</v>
      </c>
      <c r="J51" s="48">
        <f t="shared" si="10"/>
        <v>32</v>
      </c>
      <c r="K51" s="49">
        <v>0</v>
      </c>
      <c r="L51" s="49">
        <v>32</v>
      </c>
      <c r="M51" s="49"/>
      <c r="N51" s="49"/>
      <c r="O51" s="49"/>
      <c r="P51" s="48"/>
      <c r="Q51" s="48"/>
      <c r="R51" s="48"/>
      <c r="S51" s="48"/>
      <c r="T51" s="154">
        <v>32</v>
      </c>
      <c r="U51" s="155"/>
      <c r="V51" s="48"/>
      <c r="W51" s="40"/>
      <c r="X51" s="52"/>
      <c r="Y51" s="48"/>
      <c r="Z51" s="53"/>
    </row>
    <row r="52" spans="1:27" ht="25.5" customHeight="1">
      <c r="A52" s="148" t="s">
        <v>161</v>
      </c>
      <c r="B52" s="153"/>
      <c r="C52" s="48" t="s">
        <v>244</v>
      </c>
      <c r="D52" s="48"/>
      <c r="E52" s="48">
        <v>6</v>
      </c>
      <c r="F52" s="48"/>
      <c r="G52" s="48"/>
      <c r="H52" s="48">
        <f t="shared" si="9"/>
        <v>50</v>
      </c>
      <c r="I52" s="48">
        <v>18</v>
      </c>
      <c r="J52" s="48">
        <f t="shared" si="10"/>
        <v>32</v>
      </c>
      <c r="K52" s="49">
        <v>0</v>
      </c>
      <c r="L52" s="49">
        <v>32</v>
      </c>
      <c r="M52" s="49"/>
      <c r="N52" s="49"/>
      <c r="O52" s="49"/>
      <c r="P52" s="48"/>
      <c r="Q52" s="48"/>
      <c r="R52" s="48"/>
      <c r="S52" s="48"/>
      <c r="T52" s="154"/>
      <c r="U52" s="155"/>
      <c r="V52" s="48">
        <v>32</v>
      </c>
      <c r="W52" s="40"/>
      <c r="X52" s="52"/>
      <c r="Y52" s="48"/>
      <c r="Z52" s="53"/>
    </row>
    <row r="53" spans="1:27" ht="25.5" customHeight="1">
      <c r="A53" s="148" t="s">
        <v>162</v>
      </c>
      <c r="B53" s="153"/>
      <c r="C53" s="48" t="s">
        <v>163</v>
      </c>
      <c r="D53" s="48"/>
      <c r="E53" s="48">
        <v>7</v>
      </c>
      <c r="F53" s="48"/>
      <c r="G53" s="48"/>
      <c r="H53" s="48">
        <f t="shared" si="9"/>
        <v>50</v>
      </c>
      <c r="I53" s="48">
        <v>18</v>
      </c>
      <c r="J53" s="48">
        <f t="shared" si="10"/>
        <v>32</v>
      </c>
      <c r="K53" s="49">
        <v>16</v>
      </c>
      <c r="L53" s="49">
        <v>16</v>
      </c>
      <c r="M53" s="49"/>
      <c r="N53" s="49"/>
      <c r="O53" s="49"/>
      <c r="P53" s="48"/>
      <c r="Q53" s="48"/>
      <c r="R53" s="48"/>
      <c r="S53" s="48"/>
      <c r="T53" s="154"/>
      <c r="U53" s="155"/>
      <c r="V53" s="48"/>
      <c r="W53" s="40"/>
      <c r="X53" s="52"/>
      <c r="Y53" s="48">
        <v>32</v>
      </c>
      <c r="Z53" s="53"/>
    </row>
    <row r="54" spans="1:27" ht="12" customHeight="1">
      <c r="A54" s="148" t="s">
        <v>164</v>
      </c>
      <c r="B54" s="153"/>
      <c r="C54" s="48" t="s">
        <v>165</v>
      </c>
      <c r="D54" s="48"/>
      <c r="E54" s="48">
        <v>6</v>
      </c>
      <c r="F54" s="48"/>
      <c r="G54" s="48"/>
      <c r="H54" s="48">
        <f t="shared" si="9"/>
        <v>72</v>
      </c>
      <c r="I54" s="48">
        <v>24</v>
      </c>
      <c r="J54" s="48">
        <f t="shared" si="10"/>
        <v>48</v>
      </c>
      <c r="K54" s="49">
        <v>24</v>
      </c>
      <c r="L54" s="49">
        <v>24</v>
      </c>
      <c r="M54" s="49"/>
      <c r="N54" s="49"/>
      <c r="O54" s="49"/>
      <c r="P54" s="48"/>
      <c r="Q54" s="48"/>
      <c r="R54" s="48"/>
      <c r="S54" s="48"/>
      <c r="T54" s="184"/>
      <c r="U54" s="185"/>
      <c r="V54" s="48">
        <v>48</v>
      </c>
      <c r="W54" s="40"/>
      <c r="X54" s="52"/>
      <c r="Y54" s="48"/>
      <c r="Z54" s="53"/>
    </row>
    <row r="55" spans="1:27" ht="12" customHeight="1">
      <c r="A55" s="148" t="s">
        <v>166</v>
      </c>
      <c r="B55" s="153"/>
      <c r="C55" s="48" t="s">
        <v>17</v>
      </c>
      <c r="D55" s="48"/>
      <c r="E55" s="48">
        <v>6</v>
      </c>
      <c r="F55" s="48"/>
      <c r="G55" s="48"/>
      <c r="H55" s="48">
        <f t="shared" si="9"/>
        <v>102</v>
      </c>
      <c r="I55" s="48">
        <v>34</v>
      </c>
      <c r="J55" s="48">
        <f t="shared" si="10"/>
        <v>68</v>
      </c>
      <c r="K55" s="49">
        <v>22</v>
      </c>
      <c r="L55" s="49">
        <v>46</v>
      </c>
      <c r="M55" s="49"/>
      <c r="N55" s="49"/>
      <c r="O55" s="49"/>
      <c r="P55" s="48"/>
      <c r="Q55" s="48"/>
      <c r="R55" s="48"/>
      <c r="S55" s="48"/>
      <c r="T55" s="184"/>
      <c r="U55" s="178"/>
      <c r="V55" s="48">
        <v>68</v>
      </c>
      <c r="W55" s="40"/>
      <c r="X55" s="52"/>
      <c r="Y55" s="48"/>
      <c r="Z55" s="53"/>
    </row>
    <row r="56" spans="1:27" ht="12" customHeight="1">
      <c r="A56" s="148" t="s">
        <v>167</v>
      </c>
      <c r="B56" s="153"/>
      <c r="C56" s="48" t="s">
        <v>229</v>
      </c>
      <c r="D56" s="48">
        <v>4</v>
      </c>
      <c r="E56" s="48"/>
      <c r="F56" s="48"/>
      <c r="G56" s="48"/>
      <c r="H56" s="48">
        <f t="shared" ref="H56" si="11">I56+J56</f>
        <v>112</v>
      </c>
      <c r="I56" s="48">
        <v>38</v>
      </c>
      <c r="J56" s="48">
        <f t="shared" si="10"/>
        <v>74</v>
      </c>
      <c r="K56" s="49">
        <v>32</v>
      </c>
      <c r="L56" s="49">
        <v>42</v>
      </c>
      <c r="M56" s="49"/>
      <c r="N56" s="49"/>
      <c r="O56" s="49"/>
      <c r="P56" s="48"/>
      <c r="Q56" s="48"/>
      <c r="R56" s="48">
        <v>34</v>
      </c>
      <c r="S56" s="48">
        <v>40</v>
      </c>
      <c r="T56" s="184"/>
      <c r="U56" s="178"/>
      <c r="V56" s="48"/>
      <c r="W56" s="40"/>
      <c r="X56" s="52"/>
      <c r="Y56" s="48"/>
      <c r="Z56" s="53"/>
    </row>
    <row r="57" spans="1:27" ht="12" customHeight="1">
      <c r="A57" s="148" t="s">
        <v>168</v>
      </c>
      <c r="B57" s="153"/>
      <c r="C57" s="48" t="s">
        <v>170</v>
      </c>
      <c r="D57" s="48">
        <v>7</v>
      </c>
      <c r="E57" s="48"/>
      <c r="F57" s="48"/>
      <c r="G57" s="48"/>
      <c r="H57" s="48">
        <f>I57+J57</f>
        <v>48</v>
      </c>
      <c r="I57" s="48">
        <v>16</v>
      </c>
      <c r="J57" s="48">
        <f t="shared" si="10"/>
        <v>32</v>
      </c>
      <c r="K57" s="49">
        <v>16</v>
      </c>
      <c r="L57" s="49">
        <v>16</v>
      </c>
      <c r="M57" s="49"/>
      <c r="N57" s="49"/>
      <c r="O57" s="49"/>
      <c r="P57" s="48"/>
      <c r="Q57" s="48"/>
      <c r="R57" s="48"/>
      <c r="S57" s="48"/>
      <c r="T57" s="184"/>
      <c r="U57" s="178"/>
      <c r="V57" s="48"/>
      <c r="W57" s="40"/>
      <c r="X57" s="52"/>
      <c r="Y57" s="48">
        <v>32</v>
      </c>
      <c r="Z57" s="53"/>
    </row>
    <row r="58" spans="1:27" ht="12" customHeight="1">
      <c r="A58" s="148" t="s">
        <v>169</v>
      </c>
      <c r="B58" s="177"/>
      <c r="C58" s="48" t="s">
        <v>242</v>
      </c>
      <c r="D58" s="48"/>
      <c r="E58" s="48"/>
      <c r="F58" s="48">
        <v>7</v>
      </c>
      <c r="G58" s="48"/>
      <c r="H58" s="48">
        <f>I58+J58</f>
        <v>84</v>
      </c>
      <c r="I58" s="48">
        <v>30</v>
      </c>
      <c r="J58" s="48">
        <f t="shared" si="10"/>
        <v>54</v>
      </c>
      <c r="K58" s="49">
        <v>22</v>
      </c>
      <c r="L58" s="49">
        <v>32</v>
      </c>
      <c r="M58" s="49"/>
      <c r="N58" s="49"/>
      <c r="O58" s="49"/>
      <c r="P58" s="48"/>
      <c r="Q58" s="48"/>
      <c r="R58" s="48"/>
      <c r="S58" s="48"/>
      <c r="T58" s="184"/>
      <c r="U58" s="178"/>
      <c r="V58" s="48"/>
      <c r="W58" s="40"/>
      <c r="X58" s="52"/>
      <c r="Y58" s="48">
        <v>54</v>
      </c>
      <c r="Z58" s="53"/>
    </row>
    <row r="59" spans="1:27" ht="12" customHeight="1">
      <c r="A59" s="148" t="s">
        <v>248</v>
      </c>
      <c r="B59" s="177"/>
      <c r="C59" s="48" t="s">
        <v>249</v>
      </c>
      <c r="D59" s="48">
        <v>6</v>
      </c>
      <c r="E59" s="48"/>
      <c r="F59" s="48"/>
      <c r="G59" s="48"/>
      <c r="H59" s="48">
        <f>I59+J59</f>
        <v>54</v>
      </c>
      <c r="I59" s="48">
        <v>18</v>
      </c>
      <c r="J59" s="48">
        <f t="shared" si="10"/>
        <v>36</v>
      </c>
      <c r="K59" s="49">
        <v>18</v>
      </c>
      <c r="L59" s="49">
        <v>18</v>
      </c>
      <c r="M59" s="49"/>
      <c r="N59" s="49"/>
      <c r="O59" s="49"/>
      <c r="P59" s="48"/>
      <c r="Q59" s="48"/>
      <c r="R59" s="48"/>
      <c r="S59" s="48"/>
      <c r="T59" s="40"/>
      <c r="U59" s="98"/>
      <c r="V59" s="48">
        <v>36</v>
      </c>
      <c r="W59" s="40"/>
      <c r="X59" s="52"/>
      <c r="Y59" s="48"/>
      <c r="Z59" s="53"/>
    </row>
    <row r="60" spans="1:27" ht="14.25" customHeight="1">
      <c r="A60" s="148" t="s">
        <v>147</v>
      </c>
      <c r="B60" s="177"/>
      <c r="C60" s="37" t="s">
        <v>148</v>
      </c>
      <c r="D60" s="37">
        <v>5</v>
      </c>
      <c r="E60" s="37">
        <v>6</v>
      </c>
      <c r="F60" s="37">
        <v>8</v>
      </c>
      <c r="G60" s="37">
        <v>2</v>
      </c>
      <c r="H60" s="37">
        <f>H61+H66+H70+H75+H88</f>
        <v>2002</v>
      </c>
      <c r="I60" s="37">
        <f>I61+I66+I70+I75+I88</f>
        <v>365</v>
      </c>
      <c r="J60" s="37">
        <f>J61+J66+J70+J75</f>
        <v>1978</v>
      </c>
      <c r="K60" s="37">
        <f>K61+K66+K70+K75+K88</f>
        <v>388</v>
      </c>
      <c r="L60" s="37">
        <f>L61+L66+L70+L75+L88</f>
        <v>546</v>
      </c>
      <c r="M60" s="37">
        <f>M61+M66+M70+M75</f>
        <v>1044</v>
      </c>
      <c r="N60" s="37">
        <f t="shared" ref="N60:S60" si="12">N61+N66+N70+N75+N88</f>
        <v>0</v>
      </c>
      <c r="O60" s="37">
        <f t="shared" si="12"/>
        <v>0</v>
      </c>
      <c r="P60" s="37">
        <f t="shared" si="12"/>
        <v>0</v>
      </c>
      <c r="Q60" s="37">
        <f t="shared" si="12"/>
        <v>0</v>
      </c>
      <c r="R60" s="37">
        <f t="shared" si="12"/>
        <v>226</v>
      </c>
      <c r="S60" s="37">
        <f t="shared" si="12"/>
        <v>400</v>
      </c>
      <c r="T60" s="146">
        <f>T61+T66+T70+T75</f>
        <v>109</v>
      </c>
      <c r="U60" s="178"/>
      <c r="V60" s="37">
        <f>V61+V66+V70+V75+V88</f>
        <v>418</v>
      </c>
      <c r="W60" s="37">
        <f>W61+W66+W70+W75+W88</f>
        <v>0</v>
      </c>
      <c r="X60" s="37">
        <f>X61+X66+X70+X75+X88</f>
        <v>0</v>
      </c>
      <c r="Y60" s="37">
        <f>Y61+Y66+Y70+Y75+Y88</f>
        <v>367</v>
      </c>
      <c r="Z60" s="37">
        <f>Z61+Z66+Z70+Z75</f>
        <v>458</v>
      </c>
    </row>
    <row r="61" spans="1:27" ht="23.25" customHeight="1">
      <c r="A61" s="148" t="s">
        <v>18</v>
      </c>
      <c r="B61" s="177"/>
      <c r="C61" s="37" t="s">
        <v>171</v>
      </c>
      <c r="D61" s="37">
        <v>1</v>
      </c>
      <c r="E61" s="37">
        <v>1</v>
      </c>
      <c r="F61" s="37">
        <v>2</v>
      </c>
      <c r="G61" s="37">
        <v>1</v>
      </c>
      <c r="H61" s="37">
        <f>H62+H63+H64+H65</f>
        <v>596</v>
      </c>
      <c r="I61" s="37">
        <f t="shared" ref="I61:Z61" si="13">I62+I63+I64+I65</f>
        <v>155</v>
      </c>
      <c r="J61" s="37">
        <f t="shared" si="13"/>
        <v>441</v>
      </c>
      <c r="K61" s="37">
        <f t="shared" si="13"/>
        <v>106</v>
      </c>
      <c r="L61" s="37">
        <f t="shared" si="13"/>
        <v>155</v>
      </c>
      <c r="M61" s="37">
        <f>M64+M65</f>
        <v>180</v>
      </c>
      <c r="N61" s="37">
        <f>N62+N63+N64+N65</f>
        <v>0</v>
      </c>
      <c r="O61" s="37">
        <f t="shared" si="13"/>
        <v>0</v>
      </c>
      <c r="P61" s="37">
        <f t="shared" si="13"/>
        <v>0</v>
      </c>
      <c r="Q61" s="37">
        <f t="shared" si="13"/>
        <v>0</v>
      </c>
      <c r="R61" s="37">
        <f t="shared" si="13"/>
        <v>0</v>
      </c>
      <c r="S61" s="37">
        <f t="shared" si="13"/>
        <v>0</v>
      </c>
      <c r="T61" s="146">
        <v>0</v>
      </c>
      <c r="U61" s="178"/>
      <c r="V61" s="37">
        <f t="shared" si="13"/>
        <v>112</v>
      </c>
      <c r="W61" s="37">
        <f t="shared" si="13"/>
        <v>0</v>
      </c>
      <c r="X61" s="37">
        <f t="shared" si="13"/>
        <v>0</v>
      </c>
      <c r="Y61" s="37">
        <f t="shared" si="13"/>
        <v>185</v>
      </c>
      <c r="Z61" s="37">
        <f t="shared" si="13"/>
        <v>144</v>
      </c>
      <c r="AA61" s="38"/>
    </row>
    <row r="62" spans="1:27" ht="24" customHeight="1">
      <c r="A62" s="148" t="s">
        <v>19</v>
      </c>
      <c r="B62" s="177"/>
      <c r="C62" s="48" t="s">
        <v>172</v>
      </c>
      <c r="D62" s="48"/>
      <c r="E62" s="48"/>
      <c r="F62" s="48">
        <v>7</v>
      </c>
      <c r="G62" s="65" t="s">
        <v>251</v>
      </c>
      <c r="H62" s="48">
        <f t="shared" ref="H62:H63" si="14">I62+J62</f>
        <v>293</v>
      </c>
      <c r="I62" s="48">
        <v>110</v>
      </c>
      <c r="J62" s="48">
        <f>K62+L62+M62+N62+O62</f>
        <v>183</v>
      </c>
      <c r="K62" s="49">
        <v>80</v>
      </c>
      <c r="L62" s="49">
        <v>103</v>
      </c>
      <c r="M62" s="49"/>
      <c r="N62" s="49"/>
      <c r="O62" s="60"/>
      <c r="P62" s="48"/>
      <c r="Q62" s="48"/>
      <c r="R62" s="48"/>
      <c r="S62" s="48"/>
      <c r="T62" s="184"/>
      <c r="U62" s="185"/>
      <c r="V62" s="48">
        <v>73</v>
      </c>
      <c r="W62" s="184"/>
      <c r="X62" s="185"/>
      <c r="Y62" s="48">
        <v>110</v>
      </c>
      <c r="Z62" s="53"/>
    </row>
    <row r="63" spans="1:27" ht="23.25" customHeight="1">
      <c r="A63" s="148" t="s">
        <v>42</v>
      </c>
      <c r="B63" s="187"/>
      <c r="C63" s="48" t="s">
        <v>173</v>
      </c>
      <c r="D63" s="48"/>
      <c r="E63" s="48"/>
      <c r="F63" s="48">
        <v>7</v>
      </c>
      <c r="G63" s="65"/>
      <c r="H63" s="48">
        <f t="shared" si="14"/>
        <v>123</v>
      </c>
      <c r="I63" s="48">
        <v>45</v>
      </c>
      <c r="J63" s="48">
        <f>K63+L63+M63+N63+O63</f>
        <v>78</v>
      </c>
      <c r="K63" s="49">
        <v>26</v>
      </c>
      <c r="L63" s="49">
        <v>52</v>
      </c>
      <c r="M63" s="49"/>
      <c r="N63" s="49"/>
      <c r="O63" s="60"/>
      <c r="P63" s="48"/>
      <c r="Q63" s="48"/>
      <c r="R63" s="48"/>
      <c r="S63" s="48"/>
      <c r="T63" s="184"/>
      <c r="U63" s="185"/>
      <c r="V63" s="48">
        <v>39</v>
      </c>
      <c r="W63" s="40"/>
      <c r="X63" s="52"/>
      <c r="Y63" s="48">
        <v>39</v>
      </c>
      <c r="Z63" s="53"/>
    </row>
    <row r="64" spans="1:27" ht="12.75" customHeight="1">
      <c r="A64" s="148" t="s">
        <v>134</v>
      </c>
      <c r="B64" s="187"/>
      <c r="C64" s="48" t="s">
        <v>4</v>
      </c>
      <c r="D64" s="48">
        <v>7</v>
      </c>
      <c r="E64" s="48"/>
      <c r="F64" s="48"/>
      <c r="G64" s="65"/>
      <c r="H64" s="48">
        <f>P64+Q64+R64+S64+T64+V64+Y64+Z64</f>
        <v>36</v>
      </c>
      <c r="I64" s="48"/>
      <c r="J64" s="48">
        <v>36</v>
      </c>
      <c r="K64" s="49"/>
      <c r="L64" s="49"/>
      <c r="M64" s="49">
        <v>36</v>
      </c>
      <c r="N64" s="49"/>
      <c r="O64" s="60"/>
      <c r="P64" s="48"/>
      <c r="Q64" s="48"/>
      <c r="R64" s="48"/>
      <c r="S64" s="48"/>
      <c r="T64" s="154"/>
      <c r="U64" s="183"/>
      <c r="V64" s="48"/>
      <c r="W64" s="40"/>
      <c r="X64" s="52"/>
      <c r="Y64" s="48">
        <v>36</v>
      </c>
      <c r="Z64" s="53"/>
    </row>
    <row r="65" spans="1:27" ht="12.75" customHeight="1">
      <c r="A65" s="148" t="s">
        <v>133</v>
      </c>
      <c r="B65" s="177"/>
      <c r="C65" s="48" t="s">
        <v>5</v>
      </c>
      <c r="D65" s="48"/>
      <c r="E65" s="48">
        <v>8</v>
      </c>
      <c r="F65" s="48"/>
      <c r="G65" s="65"/>
      <c r="H65" s="48">
        <f>P65+Q65+R65+S65+T65+V65+Y65+Z65</f>
        <v>144</v>
      </c>
      <c r="I65" s="48"/>
      <c r="J65" s="48">
        <v>144</v>
      </c>
      <c r="K65" s="49"/>
      <c r="L65" s="49"/>
      <c r="M65" s="49">
        <v>144</v>
      </c>
      <c r="N65" s="49"/>
      <c r="O65" s="60"/>
      <c r="P65" s="48"/>
      <c r="Q65" s="48"/>
      <c r="R65" s="48"/>
      <c r="S65" s="48"/>
      <c r="T65" s="152"/>
      <c r="U65" s="180"/>
      <c r="V65" s="48"/>
      <c r="W65" s="40"/>
      <c r="X65" s="52"/>
      <c r="Y65" s="48"/>
      <c r="Z65" s="53">
        <v>144</v>
      </c>
    </row>
    <row r="66" spans="1:27" ht="21.75" customHeight="1">
      <c r="A66" s="148" t="s">
        <v>152</v>
      </c>
      <c r="B66" s="177"/>
      <c r="C66" s="37" t="s">
        <v>174</v>
      </c>
      <c r="D66" s="37">
        <v>1</v>
      </c>
      <c r="E66" s="37">
        <v>1</v>
      </c>
      <c r="F66" s="37">
        <v>1</v>
      </c>
      <c r="G66" s="66">
        <v>1</v>
      </c>
      <c r="H66" s="37">
        <f>H67+H68+H69</f>
        <v>196</v>
      </c>
      <c r="I66" s="37">
        <f>I67+I68+I69</f>
        <v>62</v>
      </c>
      <c r="J66" s="37">
        <f>J67+J68+J69</f>
        <v>134</v>
      </c>
      <c r="K66" s="37">
        <f>K67+K68+K69</f>
        <v>40</v>
      </c>
      <c r="L66" s="37">
        <f>L67+L68+L69</f>
        <v>40</v>
      </c>
      <c r="M66" s="37">
        <f>M68+M69</f>
        <v>54</v>
      </c>
      <c r="N66" s="37">
        <f t="shared" ref="N66" si="15">N67+N69</f>
        <v>0</v>
      </c>
      <c r="O66" s="37">
        <f>O67+O68+O69</f>
        <v>0</v>
      </c>
      <c r="P66" s="37">
        <f>P67+P68+P69</f>
        <v>0</v>
      </c>
      <c r="Q66" s="37">
        <f t="shared" ref="Q66:Z66" si="16">Q67+Q68+Q69</f>
        <v>0</v>
      </c>
      <c r="R66" s="37">
        <f t="shared" si="16"/>
        <v>0</v>
      </c>
      <c r="S66" s="37">
        <f t="shared" si="16"/>
        <v>0</v>
      </c>
      <c r="T66" s="146">
        <f>U67+U68+U69</f>
        <v>0</v>
      </c>
      <c r="U66" s="178"/>
      <c r="V66" s="37">
        <f t="shared" si="16"/>
        <v>0</v>
      </c>
      <c r="W66" s="37">
        <f t="shared" si="16"/>
        <v>0</v>
      </c>
      <c r="X66" s="37">
        <f t="shared" si="16"/>
        <v>0</v>
      </c>
      <c r="Y66" s="37">
        <f t="shared" si="16"/>
        <v>0</v>
      </c>
      <c r="Z66" s="37">
        <f t="shared" si="16"/>
        <v>134</v>
      </c>
      <c r="AA66" s="38"/>
    </row>
    <row r="67" spans="1:27" ht="24" customHeight="1">
      <c r="A67" s="148" t="s">
        <v>20</v>
      </c>
      <c r="B67" s="177"/>
      <c r="C67" s="48" t="s">
        <v>232</v>
      </c>
      <c r="D67" s="48"/>
      <c r="E67" s="48"/>
      <c r="F67" s="48">
        <v>8</v>
      </c>
      <c r="G67" s="65" t="s">
        <v>252</v>
      </c>
      <c r="H67" s="48">
        <f t="shared" ref="H67" si="17">I67+J67</f>
        <v>142</v>
      </c>
      <c r="I67" s="48">
        <v>62</v>
      </c>
      <c r="J67" s="48">
        <f>K67+L67+M67+N67+O67</f>
        <v>80</v>
      </c>
      <c r="K67" s="49">
        <v>40</v>
      </c>
      <c r="L67" s="49">
        <v>40</v>
      </c>
      <c r="M67" s="49"/>
      <c r="N67" s="49"/>
      <c r="O67" s="60"/>
      <c r="P67" s="48"/>
      <c r="Q67" s="48"/>
      <c r="R67" s="48"/>
      <c r="S67" s="48"/>
      <c r="T67" s="288"/>
      <c r="U67" s="288"/>
      <c r="V67" s="48"/>
      <c r="W67" s="40"/>
      <c r="X67" s="52"/>
      <c r="Y67" s="48"/>
      <c r="Z67" s="35">
        <v>80</v>
      </c>
    </row>
    <row r="68" spans="1:27" ht="12" customHeight="1">
      <c r="A68" s="148" t="s">
        <v>218</v>
      </c>
      <c r="B68" s="187"/>
      <c r="C68" s="48" t="s">
        <v>4</v>
      </c>
      <c r="D68" s="48">
        <v>8</v>
      </c>
      <c r="E68" s="48"/>
      <c r="F68" s="48"/>
      <c r="G68" s="65"/>
      <c r="H68" s="48">
        <f>P68+Q68+R68+S68+T68+V68+Y68+Z68</f>
        <v>18</v>
      </c>
      <c r="I68" s="48"/>
      <c r="J68" s="48">
        <v>18</v>
      </c>
      <c r="K68" s="49"/>
      <c r="L68" s="49"/>
      <c r="M68" s="49">
        <v>18</v>
      </c>
      <c r="N68" s="49"/>
      <c r="O68" s="60"/>
      <c r="P68" s="48"/>
      <c r="Q68" s="48"/>
      <c r="R68" s="48"/>
      <c r="S68" s="48"/>
      <c r="T68" s="152"/>
      <c r="U68" s="179"/>
      <c r="V68" s="48"/>
      <c r="W68" s="40"/>
      <c r="X68" s="52"/>
      <c r="Y68" s="48"/>
      <c r="Z68" s="53">
        <v>18</v>
      </c>
    </row>
    <row r="69" spans="1:27" ht="10.5" customHeight="1">
      <c r="A69" s="148" t="s">
        <v>227</v>
      </c>
      <c r="B69" s="177"/>
      <c r="C69" s="48" t="s">
        <v>5</v>
      </c>
      <c r="D69" s="48"/>
      <c r="E69" s="48">
        <v>8</v>
      </c>
      <c r="F69" s="48"/>
      <c r="G69" s="48"/>
      <c r="H69" s="48">
        <f>P69+Q69+R69+S69+T69+V69+Y69+Z69</f>
        <v>36</v>
      </c>
      <c r="I69" s="49"/>
      <c r="J69" s="48">
        <v>36</v>
      </c>
      <c r="K69" s="49"/>
      <c r="L69" s="49"/>
      <c r="M69" s="49">
        <v>36</v>
      </c>
      <c r="N69" s="49"/>
      <c r="O69" s="49"/>
      <c r="P69" s="48"/>
      <c r="Q69" s="48"/>
      <c r="R69" s="48"/>
      <c r="S69" s="48"/>
      <c r="T69" s="289"/>
      <c r="U69" s="290"/>
      <c r="V69" s="48"/>
      <c r="W69" s="40"/>
      <c r="X69" s="52"/>
      <c r="Y69" s="48"/>
      <c r="Z69" s="53">
        <v>36</v>
      </c>
    </row>
    <row r="70" spans="1:27" ht="33.75" customHeight="1">
      <c r="A70" s="148" t="s">
        <v>43</v>
      </c>
      <c r="B70" s="187"/>
      <c r="C70" s="37" t="s">
        <v>175</v>
      </c>
      <c r="D70" s="37">
        <v>1</v>
      </c>
      <c r="E70" s="37">
        <v>2</v>
      </c>
      <c r="F70" s="37">
        <v>1</v>
      </c>
      <c r="G70" s="37">
        <v>0</v>
      </c>
      <c r="H70" s="37">
        <f>H71+H72+H74</f>
        <v>398</v>
      </c>
      <c r="I70" s="37">
        <f t="shared" ref="I70:Z70" si="18">I71+I72+I74</f>
        <v>72</v>
      </c>
      <c r="J70" s="37">
        <f>SUM(J71:J74)</f>
        <v>362</v>
      </c>
      <c r="K70" s="37">
        <f t="shared" si="18"/>
        <v>64</v>
      </c>
      <c r="L70" s="37">
        <f t="shared" si="18"/>
        <v>82</v>
      </c>
      <c r="M70" s="37">
        <f>M73+M74</f>
        <v>216</v>
      </c>
      <c r="N70" s="37">
        <f>N71+N72+N73+N74</f>
        <v>0</v>
      </c>
      <c r="O70" s="37">
        <f t="shared" si="18"/>
        <v>0</v>
      </c>
      <c r="P70" s="37">
        <f t="shared" si="18"/>
        <v>0</v>
      </c>
      <c r="Q70" s="37">
        <f t="shared" si="18"/>
        <v>0</v>
      </c>
      <c r="R70" s="37">
        <f t="shared" si="18"/>
        <v>0</v>
      </c>
      <c r="S70" s="37">
        <f t="shared" si="18"/>
        <v>0</v>
      </c>
      <c r="T70" s="146">
        <f t="shared" si="18"/>
        <v>0</v>
      </c>
      <c r="U70" s="178"/>
      <c r="V70" s="37">
        <f t="shared" si="18"/>
        <v>0</v>
      </c>
      <c r="W70" s="37">
        <f t="shared" si="18"/>
        <v>0</v>
      </c>
      <c r="X70" s="37">
        <f t="shared" si="18"/>
        <v>0</v>
      </c>
      <c r="Y70" s="37">
        <f>Y71+Y72+Y73+Y74</f>
        <v>182</v>
      </c>
      <c r="Z70" s="37">
        <f t="shared" si="18"/>
        <v>180</v>
      </c>
      <c r="AA70" s="38"/>
    </row>
    <row r="71" spans="1:27" ht="24" customHeight="1">
      <c r="A71" s="148" t="s">
        <v>44</v>
      </c>
      <c r="B71" s="187"/>
      <c r="C71" s="48" t="s">
        <v>176</v>
      </c>
      <c r="D71" s="48"/>
      <c r="E71" s="48"/>
      <c r="F71" s="48">
        <v>7</v>
      </c>
      <c r="G71" s="48"/>
      <c r="H71" s="48">
        <f t="shared" ref="H71:H72" si="19">I71+J71</f>
        <v>91</v>
      </c>
      <c r="I71" s="48">
        <v>30</v>
      </c>
      <c r="J71" s="48">
        <f>K71+L71+M71+N71+O71</f>
        <v>61</v>
      </c>
      <c r="K71" s="49">
        <v>32</v>
      </c>
      <c r="L71" s="49">
        <v>29</v>
      </c>
      <c r="M71" s="49"/>
      <c r="N71" s="49"/>
      <c r="O71" s="49"/>
      <c r="P71" s="48"/>
      <c r="Q71" s="48"/>
      <c r="R71" s="48"/>
      <c r="S71" s="48"/>
      <c r="T71" s="288"/>
      <c r="U71" s="288"/>
      <c r="V71" s="48"/>
      <c r="W71" s="40"/>
      <c r="X71" s="52"/>
      <c r="Y71" s="48">
        <v>61</v>
      </c>
      <c r="Z71" s="35"/>
    </row>
    <row r="72" spans="1:27" ht="24" customHeight="1">
      <c r="A72" s="148" t="s">
        <v>177</v>
      </c>
      <c r="B72" s="187"/>
      <c r="C72" s="48" t="s">
        <v>178</v>
      </c>
      <c r="D72" s="48"/>
      <c r="E72" s="48">
        <v>7</v>
      </c>
      <c r="F72" s="48"/>
      <c r="G72" s="48"/>
      <c r="H72" s="48">
        <f t="shared" si="19"/>
        <v>127</v>
      </c>
      <c r="I72" s="48">
        <v>42</v>
      </c>
      <c r="J72" s="48">
        <f>K72+L72+M72+N72+O72</f>
        <v>85</v>
      </c>
      <c r="K72" s="49">
        <v>32</v>
      </c>
      <c r="L72" s="49">
        <v>53</v>
      </c>
      <c r="M72" s="49"/>
      <c r="N72" s="49"/>
      <c r="O72" s="49"/>
      <c r="P72" s="48"/>
      <c r="Q72" s="48"/>
      <c r="R72" s="48"/>
      <c r="S72" s="48"/>
      <c r="T72" s="152"/>
      <c r="U72" s="180"/>
      <c r="V72" s="48"/>
      <c r="W72" s="40"/>
      <c r="X72" s="52"/>
      <c r="Y72" s="48">
        <v>85</v>
      </c>
      <c r="Z72" s="53"/>
    </row>
    <row r="73" spans="1:27" ht="12" customHeight="1">
      <c r="A73" s="148" t="s">
        <v>219</v>
      </c>
      <c r="B73" s="187"/>
      <c r="C73" s="48" t="s">
        <v>4</v>
      </c>
      <c r="D73" s="48">
        <v>7</v>
      </c>
      <c r="E73" s="48"/>
      <c r="F73" s="48"/>
      <c r="G73" s="48"/>
      <c r="H73" s="48">
        <f>P73+Q73+R73+S73+T73+V73+Y73+Z73</f>
        <v>36</v>
      </c>
      <c r="I73" s="48"/>
      <c r="J73" s="48">
        <v>36</v>
      </c>
      <c r="K73" s="49"/>
      <c r="L73" s="49"/>
      <c r="M73" s="49">
        <v>36</v>
      </c>
      <c r="N73" s="49"/>
      <c r="O73" s="49"/>
      <c r="P73" s="48"/>
      <c r="Q73" s="48"/>
      <c r="R73" s="48"/>
      <c r="S73" s="48"/>
      <c r="T73" s="152"/>
      <c r="U73" s="179"/>
      <c r="V73" s="48"/>
      <c r="W73" s="40"/>
      <c r="X73" s="52"/>
      <c r="Y73" s="48">
        <v>36</v>
      </c>
      <c r="Z73" s="53"/>
    </row>
    <row r="74" spans="1:27" ht="12" customHeight="1">
      <c r="A74" s="148" t="s">
        <v>228</v>
      </c>
      <c r="B74" s="187"/>
      <c r="C74" s="48" t="s">
        <v>5</v>
      </c>
      <c r="D74" s="48"/>
      <c r="E74" s="48">
        <v>8</v>
      </c>
      <c r="F74" s="48"/>
      <c r="G74" s="48"/>
      <c r="H74" s="48">
        <f>P74+Q74+R74+S74+T74+V74+Y74+Z74</f>
        <v>180</v>
      </c>
      <c r="I74" s="49"/>
      <c r="J74" s="48">
        <v>180</v>
      </c>
      <c r="K74" s="49"/>
      <c r="L74" s="49"/>
      <c r="M74" s="49">
        <v>180</v>
      </c>
      <c r="N74" s="49"/>
      <c r="O74" s="49"/>
      <c r="P74" s="48"/>
      <c r="Q74" s="48"/>
      <c r="R74" s="48"/>
      <c r="S74" s="48"/>
      <c r="T74" s="152"/>
      <c r="U74" s="180"/>
      <c r="V74" s="48"/>
      <c r="W74" s="40"/>
      <c r="X74" s="52"/>
      <c r="Y74" s="48"/>
      <c r="Z74" s="53">
        <v>180</v>
      </c>
    </row>
    <row r="75" spans="1:27" ht="44.25" customHeight="1">
      <c r="A75" s="148" t="s">
        <v>45</v>
      </c>
      <c r="B75" s="187"/>
      <c r="C75" s="37" t="s">
        <v>245</v>
      </c>
      <c r="D75" s="37">
        <v>2</v>
      </c>
      <c r="E75" s="37">
        <v>2</v>
      </c>
      <c r="F75" s="37">
        <v>4</v>
      </c>
      <c r="G75" s="37">
        <v>0</v>
      </c>
      <c r="H75" s="37">
        <f>H77+H78+H79+H82+H83+H85</f>
        <v>668</v>
      </c>
      <c r="I75" s="37">
        <f>I77+I78+I79+I82+I83+I85</f>
        <v>76</v>
      </c>
      <c r="J75" s="37">
        <f t="shared" ref="J75:O75" si="20">J76+J77+J78+J79+J80+J81+J82+J83+J84+J85</f>
        <v>1041</v>
      </c>
      <c r="K75" s="37">
        <f t="shared" si="20"/>
        <v>178</v>
      </c>
      <c r="L75" s="37">
        <f t="shared" si="20"/>
        <v>269</v>
      </c>
      <c r="M75" s="37">
        <f t="shared" si="20"/>
        <v>594</v>
      </c>
      <c r="N75" s="37">
        <f t="shared" si="20"/>
        <v>0</v>
      </c>
      <c r="O75" s="37">
        <f t="shared" si="20"/>
        <v>0</v>
      </c>
      <c r="P75" s="37">
        <f t="shared" ref="P75:S75" si="21">P76+P77+P78+P79+P80+P81+P82+P83+P84+P85</f>
        <v>0</v>
      </c>
      <c r="Q75" s="37">
        <f t="shared" si="21"/>
        <v>0</v>
      </c>
      <c r="R75" s="37">
        <f t="shared" si="21"/>
        <v>226</v>
      </c>
      <c r="S75" s="37">
        <f t="shared" si="21"/>
        <v>400</v>
      </c>
      <c r="T75" s="146">
        <f>T76+T77+T78+T79+T80+T81+T82+T83+T84+T85+T86+T88</f>
        <v>109</v>
      </c>
      <c r="U75" s="178"/>
      <c r="V75" s="37">
        <f>V76+V77+V78+V79+V80+V81+V82+V83+V84+V85+V86</f>
        <v>306</v>
      </c>
      <c r="W75" s="37">
        <f>W77+W78+W79+W82+W83+W85</f>
        <v>0</v>
      </c>
      <c r="X75" s="37">
        <f>X77+X78+X79+X82+X83+X85</f>
        <v>0</v>
      </c>
      <c r="Y75" s="37">
        <f>Y76+Y77+Y78+Y79+Y80+Y81+Y82+Y83+Y84+Y85</f>
        <v>0</v>
      </c>
      <c r="Z75" s="37">
        <v>0</v>
      </c>
      <c r="AA75" s="38"/>
    </row>
    <row r="76" spans="1:27" ht="15" customHeight="1">
      <c r="A76" s="152" t="s">
        <v>46</v>
      </c>
      <c r="B76" s="180"/>
      <c r="C76" s="48" t="s">
        <v>230</v>
      </c>
      <c r="D76" s="37"/>
      <c r="E76" s="48">
        <v>2</v>
      </c>
      <c r="F76" s="67"/>
      <c r="G76" s="37"/>
      <c r="H76" s="67">
        <f>I76+J76</f>
        <v>310</v>
      </c>
      <c r="I76" s="67">
        <v>103</v>
      </c>
      <c r="J76" s="67">
        <f t="shared" ref="J76" si="22">K76+L76+M76+N76+O76</f>
        <v>207</v>
      </c>
      <c r="K76" s="67">
        <v>47</v>
      </c>
      <c r="L76" s="67">
        <v>160</v>
      </c>
      <c r="M76" s="67"/>
      <c r="N76" s="67"/>
      <c r="O76" s="67"/>
      <c r="P76" s="67"/>
      <c r="Q76" s="67"/>
      <c r="R76" s="37">
        <v>85</v>
      </c>
      <c r="S76" s="37">
        <v>122</v>
      </c>
      <c r="T76" s="146"/>
      <c r="U76" s="178"/>
      <c r="V76" s="37"/>
      <c r="W76" s="46"/>
      <c r="X76" s="45"/>
      <c r="Y76" s="37"/>
      <c r="Z76" s="37"/>
    </row>
    <row r="77" spans="1:27" ht="25.5" customHeight="1">
      <c r="A77" s="152" t="s">
        <v>102</v>
      </c>
      <c r="B77" s="180"/>
      <c r="C77" s="48" t="s">
        <v>233</v>
      </c>
      <c r="D77" s="48"/>
      <c r="E77" s="48"/>
      <c r="F77" s="48">
        <v>4</v>
      </c>
      <c r="G77" s="48"/>
      <c r="H77" s="48">
        <f t="shared" ref="H77" si="23">I77+J77</f>
        <v>169</v>
      </c>
      <c r="I77" s="49">
        <v>56</v>
      </c>
      <c r="J77" s="48">
        <f>K77+L77+M77+N77+O77</f>
        <v>113</v>
      </c>
      <c r="K77" s="49">
        <v>71</v>
      </c>
      <c r="L77" s="49">
        <v>42</v>
      </c>
      <c r="M77" s="49"/>
      <c r="N77" s="49"/>
      <c r="O77" s="49"/>
      <c r="P77" s="48"/>
      <c r="Q77" s="48"/>
      <c r="R77" s="48">
        <v>69</v>
      </c>
      <c r="S77" s="48">
        <v>44</v>
      </c>
      <c r="T77" s="152"/>
      <c r="U77" s="179"/>
      <c r="V77" s="48"/>
      <c r="W77" s="40"/>
      <c r="X77" s="52"/>
      <c r="Y77" s="48"/>
      <c r="Z77" s="53"/>
    </row>
    <row r="78" spans="1:27" ht="12" customHeight="1">
      <c r="A78" s="148" t="s">
        <v>151</v>
      </c>
      <c r="B78" s="177"/>
      <c r="C78" s="48" t="s">
        <v>4</v>
      </c>
      <c r="D78" s="48">
        <v>4</v>
      </c>
      <c r="E78" s="48"/>
      <c r="F78" s="48"/>
      <c r="G78" s="48"/>
      <c r="H78" s="48">
        <f>P78+Q78+R78+S78+T78+V78+Y78+Z78</f>
        <v>162</v>
      </c>
      <c r="I78" s="49"/>
      <c r="J78" s="48">
        <v>162</v>
      </c>
      <c r="K78" s="49"/>
      <c r="L78" s="49"/>
      <c r="M78" s="49">
        <v>162</v>
      </c>
      <c r="N78" s="49"/>
      <c r="O78" s="49"/>
      <c r="P78" s="48"/>
      <c r="Q78" s="48"/>
      <c r="R78" s="48">
        <v>72</v>
      </c>
      <c r="S78" s="48">
        <v>90</v>
      </c>
      <c r="T78" s="152"/>
      <c r="U78" s="179"/>
      <c r="V78" s="48"/>
      <c r="W78" s="40"/>
      <c r="X78" s="52"/>
      <c r="Y78" s="48"/>
      <c r="Z78" s="53"/>
    </row>
    <row r="79" spans="1:27" ht="12" customHeight="1">
      <c r="A79" s="148" t="s">
        <v>179</v>
      </c>
      <c r="B79" s="177"/>
      <c r="C79" s="48" t="s">
        <v>5</v>
      </c>
      <c r="D79" s="48"/>
      <c r="E79" s="48">
        <v>4</v>
      </c>
      <c r="F79" s="48"/>
      <c r="G79" s="48"/>
      <c r="H79" s="48">
        <f>P79+Q79+R79+S79+T79+V79+Y79+Z79</f>
        <v>144</v>
      </c>
      <c r="I79" s="49"/>
      <c r="J79" s="48">
        <v>144</v>
      </c>
      <c r="K79" s="49"/>
      <c r="L79" s="49"/>
      <c r="M79" s="49">
        <v>144</v>
      </c>
      <c r="N79" s="49"/>
      <c r="O79" s="49"/>
      <c r="P79" s="48"/>
      <c r="Q79" s="48"/>
      <c r="R79" s="48"/>
      <c r="S79" s="48">
        <v>144</v>
      </c>
      <c r="T79" s="152"/>
      <c r="U79" s="179"/>
      <c r="V79" s="48"/>
      <c r="W79" s="40"/>
      <c r="X79" s="52"/>
      <c r="Y79" s="48"/>
      <c r="Z79" s="53"/>
    </row>
    <row r="80" spans="1:27" ht="12" customHeight="1">
      <c r="A80" s="148"/>
      <c r="B80" s="153"/>
      <c r="C80" s="52" t="s">
        <v>240</v>
      </c>
      <c r="D80" s="52"/>
      <c r="E80" s="52"/>
      <c r="F80" s="52"/>
      <c r="G80" s="52"/>
      <c r="H80" s="48">
        <v>24</v>
      </c>
      <c r="I80" s="49"/>
      <c r="J80" s="48"/>
      <c r="K80" s="49"/>
      <c r="L80" s="49"/>
      <c r="M80" s="49"/>
      <c r="N80" s="49"/>
      <c r="O80" s="49"/>
      <c r="P80" s="48"/>
      <c r="Q80" s="48"/>
      <c r="R80" s="48"/>
      <c r="S80" s="48"/>
      <c r="T80" s="152"/>
      <c r="U80" s="179"/>
      <c r="V80" s="48"/>
      <c r="W80" s="40"/>
      <c r="X80" s="52"/>
      <c r="Y80" s="48"/>
      <c r="Z80" s="53"/>
    </row>
    <row r="81" spans="1:27" ht="24" customHeight="1">
      <c r="A81" s="148" t="s">
        <v>234</v>
      </c>
      <c r="B81" s="187"/>
      <c r="C81" s="52" t="s">
        <v>180</v>
      </c>
      <c r="D81" s="52"/>
      <c r="E81" s="52"/>
      <c r="F81" s="52">
        <v>6</v>
      </c>
      <c r="G81" s="52"/>
      <c r="H81" s="48">
        <f t="shared" ref="H81" si="24">I81+J81</f>
        <v>136</v>
      </c>
      <c r="I81" s="49">
        <v>50</v>
      </c>
      <c r="J81" s="48">
        <f>K81+L81+M81+N81+O81</f>
        <v>86</v>
      </c>
      <c r="K81" s="49">
        <v>42</v>
      </c>
      <c r="L81" s="49">
        <v>44</v>
      </c>
      <c r="M81" s="49"/>
      <c r="N81" s="49"/>
      <c r="O81" s="49"/>
      <c r="P81" s="48"/>
      <c r="Q81" s="48"/>
      <c r="R81" s="48"/>
      <c r="S81" s="48"/>
      <c r="T81" s="154">
        <v>32</v>
      </c>
      <c r="U81" s="155"/>
      <c r="V81" s="49">
        <v>54</v>
      </c>
      <c r="W81" s="40"/>
      <c r="X81" s="52"/>
      <c r="Y81" s="48"/>
      <c r="Z81" s="53"/>
    </row>
    <row r="82" spans="1:27" ht="26.25" customHeight="1">
      <c r="A82" s="148" t="s">
        <v>235</v>
      </c>
      <c r="B82" s="187"/>
      <c r="C82" s="53" t="s">
        <v>236</v>
      </c>
      <c r="D82" s="52"/>
      <c r="E82" s="52"/>
      <c r="F82" s="52">
        <v>5</v>
      </c>
      <c r="G82" s="52"/>
      <c r="H82" s="48">
        <f t="shared" ref="H82" si="25">I82+J82</f>
        <v>61</v>
      </c>
      <c r="I82" s="49">
        <v>20</v>
      </c>
      <c r="J82" s="48">
        <f>K82+L82+M82+N82+O82</f>
        <v>41</v>
      </c>
      <c r="K82" s="49">
        <v>18</v>
      </c>
      <c r="L82" s="49">
        <v>23</v>
      </c>
      <c r="M82" s="49"/>
      <c r="N82" s="49"/>
      <c r="O82" s="49"/>
      <c r="P82" s="48"/>
      <c r="Q82" s="48"/>
      <c r="R82" s="48"/>
      <c r="S82" s="48"/>
      <c r="T82" s="154">
        <v>41</v>
      </c>
      <c r="U82" s="155"/>
      <c r="V82" s="49"/>
      <c r="W82" s="40"/>
      <c r="X82" s="52"/>
      <c r="Y82" s="48"/>
      <c r="Z82" s="53"/>
    </row>
    <row r="83" spans="1:27" ht="14.25" customHeight="1">
      <c r="A83" s="148" t="s">
        <v>181</v>
      </c>
      <c r="B83" s="187"/>
      <c r="C83" s="48" t="s">
        <v>4</v>
      </c>
      <c r="D83" s="48">
        <v>6</v>
      </c>
      <c r="E83" s="48"/>
      <c r="F83" s="48"/>
      <c r="G83" s="48"/>
      <c r="H83" s="48">
        <f t="shared" ref="H83" si="26">P83+Q83+R83+S83+T83+V83+Y83+Z83</f>
        <v>108</v>
      </c>
      <c r="I83" s="49"/>
      <c r="J83" s="48">
        <v>108</v>
      </c>
      <c r="K83" s="49"/>
      <c r="L83" s="49"/>
      <c r="M83" s="49">
        <v>108</v>
      </c>
      <c r="N83" s="49"/>
      <c r="O83" s="49"/>
      <c r="P83" s="48"/>
      <c r="Q83" s="48"/>
      <c r="R83" s="48"/>
      <c r="S83" s="48"/>
      <c r="T83" s="154">
        <v>36</v>
      </c>
      <c r="U83" s="155"/>
      <c r="V83" s="49">
        <v>72</v>
      </c>
      <c r="W83" s="40"/>
      <c r="X83" s="52"/>
      <c r="Y83" s="48"/>
      <c r="Z83" s="53"/>
    </row>
    <row r="84" spans="1:27" ht="14.25" customHeight="1">
      <c r="A84" s="148" t="s">
        <v>182</v>
      </c>
      <c r="B84" s="187"/>
      <c r="C84" s="48" t="s">
        <v>5</v>
      </c>
      <c r="D84" s="48"/>
      <c r="E84" s="48">
        <v>6</v>
      </c>
      <c r="F84" s="48"/>
      <c r="G84" s="48"/>
      <c r="H84" s="48">
        <f t="shared" ref="H84" si="27">P84+Q84+R84+S84+T84+V84+Y84+Z84</f>
        <v>180</v>
      </c>
      <c r="I84" s="49"/>
      <c r="J84" s="48">
        <v>180</v>
      </c>
      <c r="K84" s="49"/>
      <c r="L84" s="49"/>
      <c r="M84" s="49">
        <v>180</v>
      </c>
      <c r="N84" s="49"/>
      <c r="O84" s="49"/>
      <c r="P84" s="48"/>
      <c r="Q84" s="48"/>
      <c r="R84" s="48"/>
      <c r="S84" s="48"/>
      <c r="T84" s="152"/>
      <c r="U84" s="180"/>
      <c r="V84" s="48">
        <v>180</v>
      </c>
      <c r="W84" s="40"/>
      <c r="X84" s="52"/>
      <c r="Y84" s="48"/>
      <c r="Z84" s="53"/>
    </row>
    <row r="85" spans="1:27" ht="12.75" customHeight="1">
      <c r="A85" s="148"/>
      <c r="B85" s="187"/>
      <c r="C85" s="52" t="s">
        <v>240</v>
      </c>
      <c r="D85" s="48"/>
      <c r="E85" s="48"/>
      <c r="F85" s="48"/>
      <c r="G85" s="48"/>
      <c r="H85" s="48">
        <v>24</v>
      </c>
      <c r="I85" s="49"/>
      <c r="J85" s="48"/>
      <c r="K85" s="49"/>
      <c r="L85" s="49"/>
      <c r="M85" s="49"/>
      <c r="N85" s="49"/>
      <c r="O85" s="49"/>
      <c r="P85" s="48"/>
      <c r="Q85" s="48"/>
      <c r="R85" s="48"/>
      <c r="S85" s="48"/>
      <c r="T85" s="152"/>
      <c r="U85" s="180"/>
      <c r="V85" s="48"/>
      <c r="W85" s="40"/>
      <c r="X85" s="52"/>
      <c r="Y85" s="48"/>
      <c r="Z85" s="53"/>
    </row>
    <row r="86" spans="1:27" ht="10.5" customHeight="1">
      <c r="A86" s="284" t="s">
        <v>9</v>
      </c>
      <c r="B86" s="285"/>
      <c r="C86" s="286"/>
      <c r="D86" s="68"/>
      <c r="E86" s="68"/>
      <c r="F86" s="68"/>
      <c r="G86" s="68"/>
      <c r="H86" s="37"/>
      <c r="I86" s="61"/>
      <c r="J86" s="37"/>
      <c r="K86" s="61"/>
      <c r="L86" s="61"/>
      <c r="M86" s="61"/>
      <c r="N86" s="61"/>
      <c r="O86" s="61"/>
      <c r="P86" s="37"/>
      <c r="Q86" s="37"/>
      <c r="R86" s="37"/>
      <c r="S86" s="37"/>
      <c r="T86" s="148"/>
      <c r="U86" s="179"/>
      <c r="V86" s="37"/>
      <c r="W86" s="37"/>
      <c r="X86" s="37"/>
      <c r="Y86" s="37"/>
      <c r="Z86" s="69"/>
    </row>
    <row r="87" spans="1:27" ht="12" customHeight="1">
      <c r="A87" s="186" t="s">
        <v>21</v>
      </c>
      <c r="B87" s="186"/>
      <c r="C87" s="70" t="s">
        <v>246</v>
      </c>
      <c r="D87" s="68"/>
      <c r="E87" s="68"/>
      <c r="F87" s="68"/>
      <c r="G87" s="68"/>
      <c r="H87" s="37"/>
      <c r="I87" s="62"/>
      <c r="J87" s="37">
        <v>216</v>
      </c>
      <c r="K87" s="61"/>
      <c r="L87" s="61"/>
      <c r="M87" s="61"/>
      <c r="N87" s="61"/>
      <c r="O87" s="61"/>
      <c r="P87" s="45"/>
      <c r="Q87" s="37"/>
      <c r="R87" s="37"/>
      <c r="S87" s="37">
        <v>54</v>
      </c>
      <c r="T87" s="189">
        <v>54</v>
      </c>
      <c r="U87" s="190"/>
      <c r="V87" s="37">
        <v>54</v>
      </c>
      <c r="W87" s="46"/>
      <c r="X87" s="45"/>
      <c r="Y87" s="37">
        <v>54</v>
      </c>
      <c r="Z87" s="69"/>
    </row>
    <row r="88" spans="1:27" ht="13.5" customHeight="1">
      <c r="A88" s="193" t="s">
        <v>103</v>
      </c>
      <c r="B88" s="193"/>
      <c r="C88" s="37" t="s">
        <v>104</v>
      </c>
      <c r="D88" s="37"/>
      <c r="E88" s="37"/>
      <c r="F88" s="37"/>
      <c r="G88" s="37"/>
      <c r="H88" s="71">
        <v>144</v>
      </c>
      <c r="I88" s="72"/>
      <c r="J88" s="73">
        <v>144</v>
      </c>
      <c r="K88" s="65"/>
      <c r="L88" s="65"/>
      <c r="M88" s="74">
        <v>144</v>
      </c>
      <c r="N88" s="65"/>
      <c r="O88" s="65"/>
      <c r="P88" s="75"/>
      <c r="Q88" s="66"/>
      <c r="R88" s="66"/>
      <c r="S88" s="66"/>
      <c r="T88" s="191"/>
      <c r="U88" s="192"/>
      <c r="V88" s="66"/>
      <c r="W88" s="76"/>
      <c r="X88" s="75"/>
      <c r="Y88" s="66"/>
      <c r="Z88" s="73">
        <v>144</v>
      </c>
    </row>
    <row r="89" spans="1:27" ht="11.25" customHeight="1">
      <c r="A89" s="186" t="s">
        <v>253</v>
      </c>
      <c r="B89" s="186"/>
      <c r="C89" s="45" t="s">
        <v>7</v>
      </c>
      <c r="D89" s="77"/>
      <c r="E89" s="77"/>
      <c r="F89" s="77"/>
      <c r="G89" s="77"/>
      <c r="H89" s="78"/>
      <c r="I89" s="78"/>
      <c r="J89" s="79" t="s">
        <v>247</v>
      </c>
      <c r="K89" s="152"/>
      <c r="L89" s="188"/>
      <c r="M89" s="188"/>
      <c r="N89" s="188"/>
      <c r="O89" s="180"/>
      <c r="P89" s="75"/>
      <c r="Q89" s="66"/>
      <c r="R89" s="66"/>
      <c r="S89" s="66"/>
      <c r="T89" s="278"/>
      <c r="U89" s="279"/>
      <c r="V89" s="66"/>
      <c r="W89" s="76"/>
      <c r="X89" s="75"/>
      <c r="Y89" s="66"/>
      <c r="Z89" s="61">
        <v>216</v>
      </c>
    </row>
    <row r="90" spans="1:27" ht="12" customHeight="1">
      <c r="A90" s="186"/>
      <c r="B90" s="186"/>
      <c r="C90" s="37" t="s">
        <v>105</v>
      </c>
      <c r="D90" s="37"/>
      <c r="E90" s="37"/>
      <c r="F90" s="37"/>
      <c r="G90" s="37"/>
      <c r="H90" s="80">
        <f>H14+H29+H37+H41+H60</f>
        <v>7165</v>
      </c>
      <c r="I90" s="80">
        <f>I14+I29+I37+I41+I60</f>
        <v>2250</v>
      </c>
      <c r="J90" s="80">
        <f>J14+J29+J37+J41+J60+J89+J87+J88</f>
        <v>5868</v>
      </c>
      <c r="K90" s="80">
        <f>K14+K29+K37+K41+K60</f>
        <v>1638</v>
      </c>
      <c r="L90" s="80">
        <f>L14+L29+L37+L41+L60</f>
        <v>2574</v>
      </c>
      <c r="M90" s="80">
        <f>M14+M29+M37+M41+M60+M88</f>
        <v>1188</v>
      </c>
      <c r="N90" s="80">
        <f>N14+N29+N37+N41+N60</f>
        <v>0</v>
      </c>
      <c r="O90" s="80">
        <f>O14+O29+O37+O41+O60</f>
        <v>0</v>
      </c>
      <c r="P90" s="66">
        <f>P14+P29+P37+P41+P60</f>
        <v>612</v>
      </c>
      <c r="Q90" s="66">
        <f>Q14+Q29+Q37+Q41+Q60</f>
        <v>792</v>
      </c>
      <c r="R90" s="66">
        <f>R14+R29+R37+R41+R60</f>
        <v>630</v>
      </c>
      <c r="S90" s="66">
        <f>S87+S60+S41+S37+S29+S14</f>
        <v>846</v>
      </c>
      <c r="T90" s="148">
        <f>T87+T60+T41+T37+T29+T14</f>
        <v>612</v>
      </c>
      <c r="U90" s="179"/>
      <c r="V90" s="66">
        <f>V87+V60+V41+V37+V29+V14</f>
        <v>900</v>
      </c>
      <c r="W90" s="66" t="e">
        <f>W14+W29+W37+W41+W60</f>
        <v>#REF!</v>
      </c>
      <c r="X90" s="66" t="e">
        <f>X14+X29+X37+X41+X60</f>
        <v>#REF!</v>
      </c>
      <c r="Y90" s="66">
        <f>Y87+Y60+Y41+Y37+Y29+Y14</f>
        <v>612</v>
      </c>
      <c r="Z90" s="66">
        <f>Z89+Z88+Z87+Z60+Z29+Z37+Z41+Z14</f>
        <v>864</v>
      </c>
      <c r="AA90" s="26"/>
    </row>
    <row r="91" spans="1:27" ht="32.25" customHeight="1">
      <c r="A91" s="81"/>
      <c r="B91" s="275" t="s">
        <v>115</v>
      </c>
      <c r="C91" s="276"/>
      <c r="D91" s="276"/>
      <c r="E91" s="276"/>
      <c r="F91" s="276"/>
      <c r="G91" s="276"/>
      <c r="H91" s="276"/>
      <c r="I91" s="277"/>
      <c r="J91" s="268" t="s">
        <v>9</v>
      </c>
      <c r="K91" s="82" t="s">
        <v>22</v>
      </c>
      <c r="L91" s="82"/>
      <c r="M91" s="82"/>
      <c r="N91" s="82"/>
      <c r="O91" s="83"/>
      <c r="P91" s="54">
        <f>P90</f>
        <v>612</v>
      </c>
      <c r="Q91" s="54">
        <f>Q90-Q92-Q93</f>
        <v>792</v>
      </c>
      <c r="R91" s="54">
        <f>R90-R92-R93</f>
        <v>558</v>
      </c>
      <c r="S91" s="54">
        <f>S90-S92-S93</f>
        <v>612</v>
      </c>
      <c r="T91" s="258">
        <f>T90-T92-T93</f>
        <v>576</v>
      </c>
      <c r="U91" s="283"/>
      <c r="V91" s="258">
        <f>V90-V92-V93</f>
        <v>648</v>
      </c>
      <c r="W91" s="259"/>
      <c r="X91" s="48"/>
      <c r="Y91" s="99">
        <f>Y90-Y92-Y93</f>
        <v>540</v>
      </c>
      <c r="Z91" s="84">
        <f>Z90-Z92-Z93-Z88-Z89</f>
        <v>126</v>
      </c>
    </row>
    <row r="92" spans="1:27" ht="22.5" customHeight="1">
      <c r="A92" s="85"/>
      <c r="B92" s="280" t="s">
        <v>217</v>
      </c>
      <c r="C92" s="281"/>
      <c r="D92" s="281"/>
      <c r="E92" s="281"/>
      <c r="F92" s="281"/>
      <c r="G92" s="281"/>
      <c r="H92" s="281"/>
      <c r="I92" s="282"/>
      <c r="J92" s="269"/>
      <c r="K92" s="86" t="s">
        <v>23</v>
      </c>
      <c r="L92" s="86"/>
      <c r="M92" s="86"/>
      <c r="N92" s="86"/>
      <c r="O92" s="87"/>
      <c r="P92" s="48">
        <f>P64+P68+P73+P78+P83</f>
        <v>0</v>
      </c>
      <c r="Q92" s="48">
        <f>Q64+Q68+Q73+Q78+Q83</f>
        <v>0</v>
      </c>
      <c r="R92" s="48">
        <f>R64+R68+R73+R78+R83</f>
        <v>72</v>
      </c>
      <c r="S92" s="48">
        <f>S64+S68+S73+S78+S83</f>
        <v>90</v>
      </c>
      <c r="T92" s="184">
        <f>T64+T68+T73+T78+T83</f>
        <v>36</v>
      </c>
      <c r="U92" s="271"/>
      <c r="V92" s="48">
        <f t="shared" ref="V92:Z92" si="28">V64+V68+V73+V78+V83</f>
        <v>72</v>
      </c>
      <c r="W92" s="48">
        <f t="shared" si="28"/>
        <v>0</v>
      </c>
      <c r="X92" s="48">
        <f t="shared" si="28"/>
        <v>0</v>
      </c>
      <c r="Y92" s="48">
        <f t="shared" si="28"/>
        <v>72</v>
      </c>
      <c r="Z92" s="48">
        <f t="shared" si="28"/>
        <v>18</v>
      </c>
      <c r="AA92" s="31"/>
    </row>
    <row r="93" spans="1:27" ht="40.5" customHeight="1">
      <c r="A93" s="85"/>
      <c r="B93" s="272" t="s">
        <v>116</v>
      </c>
      <c r="C93" s="273"/>
      <c r="D93" s="273"/>
      <c r="E93" s="273"/>
      <c r="F93" s="273"/>
      <c r="G93" s="273"/>
      <c r="H93" s="273"/>
      <c r="I93" s="274"/>
      <c r="J93" s="270"/>
      <c r="K93" s="86" t="s">
        <v>250</v>
      </c>
      <c r="L93" s="86"/>
      <c r="M93" s="86"/>
      <c r="N93" s="86"/>
      <c r="O93" s="87"/>
      <c r="P93" s="48">
        <f>P65+P69+P74+P79+P84</f>
        <v>0</v>
      </c>
      <c r="Q93" s="48">
        <f>Q65+Q69+Q74+Q79+Q84</f>
        <v>0</v>
      </c>
      <c r="R93" s="48">
        <f>R65+R69+R74+R79+R84</f>
        <v>0</v>
      </c>
      <c r="S93" s="48">
        <f>S65+S69+S74+S79+S84</f>
        <v>144</v>
      </c>
      <c r="T93" s="184">
        <f t="shared" ref="T93:Z93" si="29">T65+T69+T74+T79+T85</f>
        <v>0</v>
      </c>
      <c r="U93" s="271"/>
      <c r="V93" s="48">
        <f>V65+V69+V74+V79+V84</f>
        <v>180</v>
      </c>
      <c r="W93" s="48">
        <f t="shared" si="29"/>
        <v>0</v>
      </c>
      <c r="X93" s="48">
        <f t="shared" si="29"/>
        <v>0</v>
      </c>
      <c r="Y93" s="48">
        <f t="shared" si="29"/>
        <v>0</v>
      </c>
      <c r="Z93" s="48">
        <f t="shared" si="29"/>
        <v>360</v>
      </c>
      <c r="AA93" s="31"/>
    </row>
    <row r="94" spans="1:27" ht="21" customHeight="1">
      <c r="A94" s="88"/>
      <c r="B94" s="88"/>
      <c r="C94" s="88"/>
      <c r="D94" s="88"/>
      <c r="E94" s="88"/>
      <c r="F94" s="88"/>
      <c r="G94" s="88"/>
      <c r="H94" s="88"/>
      <c r="I94" s="88"/>
      <c r="J94" s="88"/>
      <c r="K94" s="89" t="s">
        <v>24</v>
      </c>
      <c r="L94" s="89"/>
      <c r="M94" s="89"/>
      <c r="N94" s="89"/>
      <c r="O94" s="90"/>
      <c r="P94" s="91">
        <v>0</v>
      </c>
      <c r="Q94" s="91">
        <v>3</v>
      </c>
      <c r="R94" s="91">
        <v>0</v>
      </c>
      <c r="S94" s="91">
        <v>7</v>
      </c>
      <c r="T94" s="256">
        <v>3</v>
      </c>
      <c r="U94" s="257"/>
      <c r="V94" s="256">
        <v>4</v>
      </c>
      <c r="W94" s="260"/>
      <c r="X94" s="91"/>
      <c r="Y94" s="53">
        <v>4</v>
      </c>
      <c r="Z94" s="53">
        <v>1</v>
      </c>
    </row>
    <row r="95" spans="1:27" ht="21.75" customHeight="1">
      <c r="A95" s="88"/>
      <c r="B95" s="88"/>
      <c r="C95" s="88"/>
      <c r="D95" s="88"/>
      <c r="E95" s="88"/>
      <c r="F95" s="88"/>
      <c r="G95" s="88"/>
      <c r="H95" s="88"/>
      <c r="I95" s="88"/>
      <c r="J95" s="88"/>
      <c r="K95" s="92" t="s">
        <v>25</v>
      </c>
      <c r="L95" s="92"/>
      <c r="M95" s="92"/>
      <c r="N95" s="92"/>
      <c r="O95" s="90"/>
      <c r="P95" s="53">
        <v>0</v>
      </c>
      <c r="Q95" s="53">
        <v>6</v>
      </c>
      <c r="R95" s="53">
        <v>3</v>
      </c>
      <c r="S95" s="53">
        <v>4</v>
      </c>
      <c r="T95" s="261">
        <v>2</v>
      </c>
      <c r="U95" s="262"/>
      <c r="V95" s="261">
        <v>6</v>
      </c>
      <c r="W95" s="260"/>
      <c r="X95" s="91"/>
      <c r="Y95" s="53">
        <v>3</v>
      </c>
      <c r="Z95" s="53">
        <v>3</v>
      </c>
    </row>
    <row r="96" spans="1:27" ht="12" customHeight="1">
      <c r="A96" s="88"/>
      <c r="B96" s="88"/>
      <c r="C96" s="88"/>
      <c r="D96" s="88"/>
      <c r="E96" s="88"/>
      <c r="F96" s="88"/>
      <c r="G96" s="88"/>
      <c r="H96" s="88"/>
      <c r="I96" s="88"/>
      <c r="J96" s="88"/>
      <c r="K96" s="93" t="s">
        <v>26</v>
      </c>
      <c r="L96" s="93"/>
      <c r="M96" s="93"/>
      <c r="N96" s="93"/>
      <c r="O96" s="94"/>
      <c r="P96" s="91">
        <v>1</v>
      </c>
      <c r="Q96" s="91">
        <v>0</v>
      </c>
      <c r="R96" s="91">
        <v>0</v>
      </c>
      <c r="S96" s="91">
        <v>3</v>
      </c>
      <c r="T96" s="256">
        <v>0</v>
      </c>
      <c r="U96" s="257"/>
      <c r="V96" s="256">
        <v>2</v>
      </c>
      <c r="W96" s="257"/>
      <c r="X96" s="91"/>
      <c r="Y96" s="53">
        <v>3</v>
      </c>
      <c r="Z96" s="53">
        <v>1</v>
      </c>
    </row>
    <row r="97" spans="1:26">
      <c r="A97" s="95"/>
      <c r="B97" s="95"/>
      <c r="C97" s="95"/>
      <c r="D97" s="95"/>
      <c r="E97" s="95"/>
      <c r="F97" s="95"/>
      <c r="G97" s="95"/>
      <c r="H97" s="95"/>
      <c r="I97" s="95"/>
      <c r="J97" s="95"/>
      <c r="K97" s="95"/>
      <c r="L97" s="95"/>
      <c r="M97" s="95"/>
      <c r="N97" s="95"/>
      <c r="O97" s="95"/>
      <c r="P97" s="95"/>
      <c r="Q97" s="96"/>
      <c r="R97" s="96"/>
      <c r="S97" s="96"/>
      <c r="T97" s="287"/>
      <c r="U97" s="287"/>
      <c r="V97" s="96"/>
      <c r="W97" s="96"/>
      <c r="X97" s="96"/>
      <c r="Y97" s="97"/>
      <c r="Z97" s="97"/>
    </row>
  </sheetData>
  <mergeCells count="227">
    <mergeCell ref="A58:B58"/>
    <mergeCell ref="A62:B62"/>
    <mergeCell ref="T69:U69"/>
    <mergeCell ref="T70:U70"/>
    <mergeCell ref="T67:U67"/>
    <mergeCell ref="A60:B60"/>
    <mergeCell ref="A72:B72"/>
    <mergeCell ref="A68:B68"/>
    <mergeCell ref="T68:U68"/>
    <mergeCell ref="A59:B59"/>
    <mergeCell ref="T97:U97"/>
    <mergeCell ref="T51:U51"/>
    <mergeCell ref="T52:U52"/>
    <mergeCell ref="T53:U53"/>
    <mergeCell ref="T55:U55"/>
    <mergeCell ref="T56:U56"/>
    <mergeCell ref="T57:U57"/>
    <mergeCell ref="T64:U64"/>
    <mergeCell ref="T65:U65"/>
    <mergeCell ref="T96:U96"/>
    <mergeCell ref="T66:U66"/>
    <mergeCell ref="T71:U71"/>
    <mergeCell ref="T58:U58"/>
    <mergeCell ref="T76:U76"/>
    <mergeCell ref="T80:U80"/>
    <mergeCell ref="J91:J93"/>
    <mergeCell ref="T92:U92"/>
    <mergeCell ref="T93:U93"/>
    <mergeCell ref="B93:I93"/>
    <mergeCell ref="A65:B65"/>
    <mergeCell ref="T84:U84"/>
    <mergeCell ref="B91:I91"/>
    <mergeCell ref="T89:U89"/>
    <mergeCell ref="B92:I92"/>
    <mergeCell ref="T91:U91"/>
    <mergeCell ref="A74:B74"/>
    <mergeCell ref="A67:B67"/>
    <mergeCell ref="A90:B90"/>
    <mergeCell ref="T90:U90"/>
    <mergeCell ref="A76:B76"/>
    <mergeCell ref="A81:B81"/>
    <mergeCell ref="T81:U81"/>
    <mergeCell ref="A73:B73"/>
    <mergeCell ref="T73:U73"/>
    <mergeCell ref="A86:C86"/>
    <mergeCell ref="T72:U72"/>
    <mergeCell ref="T74:U74"/>
    <mergeCell ref="T85:U85"/>
    <mergeCell ref="A80:B80"/>
    <mergeCell ref="T13:U13"/>
    <mergeCell ref="T17:U17"/>
    <mergeCell ref="T29:U29"/>
    <mergeCell ref="T15:U15"/>
    <mergeCell ref="T75:U75"/>
    <mergeCell ref="T77:U77"/>
    <mergeCell ref="T78:U78"/>
    <mergeCell ref="T79:U79"/>
    <mergeCell ref="T18:U18"/>
    <mergeCell ref="T19:U19"/>
    <mergeCell ref="T50:U50"/>
    <mergeCell ref="T48:U48"/>
    <mergeCell ref="T28:U28"/>
    <mergeCell ref="T63:U63"/>
    <mergeCell ref="T32:U32"/>
    <mergeCell ref="T54:U54"/>
    <mergeCell ref="T49:U49"/>
    <mergeCell ref="T62:U62"/>
    <mergeCell ref="T39:U39"/>
    <mergeCell ref="T30:U30"/>
    <mergeCell ref="T25:U25"/>
    <mergeCell ref="T24:U24"/>
    <mergeCell ref="T23:U23"/>
    <mergeCell ref="T22:U22"/>
    <mergeCell ref="T14:U14"/>
    <mergeCell ref="W24:X24"/>
    <mergeCell ref="W21:X21"/>
    <mergeCell ref="T8:U9"/>
    <mergeCell ref="A14:B14"/>
    <mergeCell ref="T16:U16"/>
    <mergeCell ref="V96:W96"/>
    <mergeCell ref="V91:W91"/>
    <mergeCell ref="V94:W94"/>
    <mergeCell ref="V95:W95"/>
    <mergeCell ref="T94:U94"/>
    <mergeCell ref="T95:U95"/>
    <mergeCell ref="T86:U86"/>
    <mergeCell ref="T61:U61"/>
    <mergeCell ref="T40:U40"/>
    <mergeCell ref="A13:B13"/>
    <mergeCell ref="A22:B22"/>
    <mergeCell ref="A23:B23"/>
    <mergeCell ref="A47:B47"/>
    <mergeCell ref="A25:B25"/>
    <mergeCell ref="A37:B37"/>
    <mergeCell ref="A38:B38"/>
    <mergeCell ref="A27:B27"/>
    <mergeCell ref="A40:B40"/>
    <mergeCell ref="A19:B19"/>
    <mergeCell ref="S8:S9"/>
    <mergeCell ref="J7:O7"/>
    <mergeCell ref="H3:O6"/>
    <mergeCell ref="A20:B20"/>
    <mergeCell ref="A15:B15"/>
    <mergeCell ref="V8:X9"/>
    <mergeCell ref="P3:Z6"/>
    <mergeCell ref="Y7:Z7"/>
    <mergeCell ref="Y10:Y12"/>
    <mergeCell ref="Z10:Z12"/>
    <mergeCell ref="Y8:Y9"/>
    <mergeCell ref="Z8:Z9"/>
    <mergeCell ref="V10:V12"/>
    <mergeCell ref="W13:X13"/>
    <mergeCell ref="W16:X16"/>
    <mergeCell ref="T7:X7"/>
    <mergeCell ref="W10:X12"/>
    <mergeCell ref="K8:L8"/>
    <mergeCell ref="J8:J12"/>
    <mergeCell ref="M8:M12"/>
    <mergeCell ref="N8:N12"/>
    <mergeCell ref="O8:O12"/>
    <mergeCell ref="T10:U12"/>
    <mergeCell ref="P10:P12"/>
    <mergeCell ref="Q10:Q12"/>
    <mergeCell ref="R10:R12"/>
    <mergeCell ref="S10:S12"/>
    <mergeCell ref="P8:P9"/>
    <mergeCell ref="L9:L12"/>
    <mergeCell ref="Q8:Q9"/>
    <mergeCell ref="R8:R9"/>
    <mergeCell ref="A16:B16"/>
    <mergeCell ref="A36:B36"/>
    <mergeCell ref="T36:U36"/>
    <mergeCell ref="W22:X22"/>
    <mergeCell ref="W25:X25"/>
    <mergeCell ref="W26:X26"/>
    <mergeCell ref="W28:X28"/>
    <mergeCell ref="T26:U26"/>
    <mergeCell ref="A28:B28"/>
    <mergeCell ref="A26:B26"/>
    <mergeCell ref="A30:B30"/>
    <mergeCell ref="A24:B24"/>
    <mergeCell ref="W45:X45"/>
    <mergeCell ref="A49:B49"/>
    <mergeCell ref="A42:B42"/>
    <mergeCell ref="A63:B63"/>
    <mergeCell ref="A70:B70"/>
    <mergeCell ref="A71:B71"/>
    <mergeCell ref="A69:B69"/>
    <mergeCell ref="A79:B79"/>
    <mergeCell ref="A82:B82"/>
    <mergeCell ref="A66:B66"/>
    <mergeCell ref="A64:B64"/>
    <mergeCell ref="A61:B61"/>
    <mergeCell ref="W46:X46"/>
    <mergeCell ref="T44:U44"/>
    <mergeCell ref="W42:X42"/>
    <mergeCell ref="W62:X62"/>
    <mergeCell ref="A54:B54"/>
    <mergeCell ref="T45:U45"/>
    <mergeCell ref="T60:U60"/>
    <mergeCell ref="A55:B55"/>
    <mergeCell ref="W43:X43"/>
    <mergeCell ref="T43:U43"/>
    <mergeCell ref="T46:U46"/>
    <mergeCell ref="T47:U47"/>
    <mergeCell ref="A89:B89"/>
    <mergeCell ref="A83:B83"/>
    <mergeCell ref="K89:O89"/>
    <mergeCell ref="A84:B84"/>
    <mergeCell ref="A87:B87"/>
    <mergeCell ref="T87:U87"/>
    <mergeCell ref="T88:U88"/>
    <mergeCell ref="A85:B85"/>
    <mergeCell ref="A75:B75"/>
    <mergeCell ref="A77:B77"/>
    <mergeCell ref="A78:B78"/>
    <mergeCell ref="A88:B88"/>
    <mergeCell ref="T82:U82"/>
    <mergeCell ref="T83:U83"/>
    <mergeCell ref="A56:B56"/>
    <mergeCell ref="A57:B57"/>
    <mergeCell ref="T41:U41"/>
    <mergeCell ref="A32:B32"/>
    <mergeCell ref="A33:B33"/>
    <mergeCell ref="A34:B34"/>
    <mergeCell ref="A41:B41"/>
    <mergeCell ref="A50:B50"/>
    <mergeCell ref="A44:B44"/>
    <mergeCell ref="A43:B43"/>
    <mergeCell ref="A45:B45"/>
    <mergeCell ref="A48:B48"/>
    <mergeCell ref="A46:B46"/>
    <mergeCell ref="A39:B39"/>
    <mergeCell ref="T33:U33"/>
    <mergeCell ref="A35:B35"/>
    <mergeCell ref="T35:U35"/>
    <mergeCell ref="T37:U37"/>
    <mergeCell ref="T38:U38"/>
    <mergeCell ref="T42:U42"/>
    <mergeCell ref="T34:U34"/>
    <mergeCell ref="A51:B51"/>
    <mergeCell ref="A52:B52"/>
    <mergeCell ref="A53:B53"/>
    <mergeCell ref="A1:Z2"/>
    <mergeCell ref="D3:G3"/>
    <mergeCell ref="D4:D12"/>
    <mergeCell ref="E4:E12"/>
    <mergeCell ref="G4:G12"/>
    <mergeCell ref="W23:X23"/>
    <mergeCell ref="A29:B29"/>
    <mergeCell ref="A21:B21"/>
    <mergeCell ref="A31:B31"/>
    <mergeCell ref="T31:U31"/>
    <mergeCell ref="W18:X18"/>
    <mergeCell ref="W19:X19"/>
    <mergeCell ref="T21:U21"/>
    <mergeCell ref="T20:U20"/>
    <mergeCell ref="A17:B17"/>
    <mergeCell ref="A3:B12"/>
    <mergeCell ref="C3:C12"/>
    <mergeCell ref="H7:H12"/>
    <mergeCell ref="I7:I12"/>
    <mergeCell ref="K9:K12"/>
    <mergeCell ref="P7:Q7"/>
    <mergeCell ref="F4:F12"/>
    <mergeCell ref="A18:B18"/>
    <mergeCell ref="R7:S7"/>
  </mergeCells>
  <pageMargins left="0.19685039370078741" right="0.19685039370078741" top="0.39370078740157483" bottom="0" header="0.31496062992125984" footer="0.31496062992125984"/>
  <pageSetup paperSize="9" scale="69" orientation="landscape" r:id="rId1"/>
  <rowBreaks count="1" manualBreakCount="1">
    <brk id="53" max="25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selection activeCell="L15" sqref="L15"/>
    </sheetView>
  </sheetViews>
  <sheetFormatPr defaultRowHeight="15"/>
  <cols>
    <col min="8" max="8" width="10.85546875" customWidth="1"/>
    <col min="12" max="12" width="10.140625" customWidth="1"/>
    <col min="13" max="13" width="9.140625" customWidth="1"/>
  </cols>
  <sheetData>
    <row r="1" spans="1:14" ht="18.75">
      <c r="A1" s="3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63" customHeight="1">
      <c r="A2" s="4" t="s">
        <v>2</v>
      </c>
      <c r="B2" s="292" t="s">
        <v>3</v>
      </c>
      <c r="C2" s="293"/>
      <c r="D2" s="293"/>
      <c r="E2" s="292" t="s">
        <v>4</v>
      </c>
      <c r="F2" s="292"/>
      <c r="G2" s="292" t="s">
        <v>5</v>
      </c>
      <c r="H2" s="292"/>
      <c r="I2" s="292" t="s">
        <v>6</v>
      </c>
      <c r="J2" s="292"/>
      <c r="K2" s="292" t="s">
        <v>7</v>
      </c>
      <c r="L2" s="292"/>
      <c r="M2" s="105" t="s">
        <v>8</v>
      </c>
      <c r="N2" s="4" t="s">
        <v>9</v>
      </c>
    </row>
    <row r="3" spans="1:14">
      <c r="A3" s="106">
        <v>1</v>
      </c>
      <c r="B3" s="291">
        <v>2</v>
      </c>
      <c r="C3" s="291"/>
      <c r="D3" s="291"/>
      <c r="E3" s="291">
        <v>3</v>
      </c>
      <c r="F3" s="291"/>
      <c r="G3" s="291">
        <v>4</v>
      </c>
      <c r="H3" s="291"/>
      <c r="I3" s="291">
        <v>5</v>
      </c>
      <c r="J3" s="291"/>
      <c r="K3" s="291">
        <v>6</v>
      </c>
      <c r="L3" s="291"/>
      <c r="M3" s="106">
        <v>7</v>
      </c>
      <c r="N3" s="106">
        <v>8</v>
      </c>
    </row>
    <row r="4" spans="1:14" ht="18.75">
      <c r="A4" s="107" t="s">
        <v>10</v>
      </c>
      <c r="B4" s="294">
        <v>41</v>
      </c>
      <c r="C4" s="294"/>
      <c r="D4" s="294"/>
      <c r="E4" s="294"/>
      <c r="F4" s="294"/>
      <c r="G4" s="294"/>
      <c r="H4" s="294"/>
      <c r="I4" s="294"/>
      <c r="J4" s="294"/>
      <c r="K4" s="294"/>
      <c r="L4" s="294"/>
      <c r="M4" s="19">
        <v>11</v>
      </c>
      <c r="N4" s="19">
        <f>SUM(B4:M4)</f>
        <v>52</v>
      </c>
    </row>
    <row r="5" spans="1:14" ht="18.75">
      <c r="A5" s="107" t="s">
        <v>11</v>
      </c>
      <c r="B5" s="294">
        <v>31</v>
      </c>
      <c r="C5" s="294"/>
      <c r="D5" s="294"/>
      <c r="E5" s="294">
        <v>4.5</v>
      </c>
      <c r="F5" s="294"/>
      <c r="G5" s="294">
        <v>4</v>
      </c>
      <c r="H5" s="294"/>
      <c r="I5" s="294">
        <v>1.5</v>
      </c>
      <c r="J5" s="294"/>
      <c r="K5" s="294"/>
      <c r="L5" s="294"/>
      <c r="M5" s="19">
        <v>11</v>
      </c>
      <c r="N5" s="19">
        <f>SUM(B5:M5)</f>
        <v>52</v>
      </c>
    </row>
    <row r="6" spans="1:14" ht="18.75">
      <c r="A6" s="107" t="s">
        <v>27</v>
      </c>
      <c r="B6" s="297">
        <v>31</v>
      </c>
      <c r="C6" s="298"/>
      <c r="D6" s="298"/>
      <c r="E6" s="297">
        <v>3</v>
      </c>
      <c r="F6" s="298"/>
      <c r="G6" s="297">
        <v>5</v>
      </c>
      <c r="H6" s="298"/>
      <c r="I6" s="297">
        <v>3</v>
      </c>
      <c r="J6" s="298"/>
      <c r="K6" s="297"/>
      <c r="L6" s="298"/>
      <c r="M6" s="107">
        <v>10</v>
      </c>
      <c r="N6" s="107">
        <f>SUM(B6:M6)</f>
        <v>52</v>
      </c>
    </row>
    <row r="7" spans="1:14" ht="18.75">
      <c r="A7" s="107" t="s">
        <v>58</v>
      </c>
      <c r="B7" s="295">
        <v>15</v>
      </c>
      <c r="C7" s="296"/>
      <c r="D7" s="296"/>
      <c r="E7" s="297">
        <v>2.5</v>
      </c>
      <c r="F7" s="298"/>
      <c r="G7" s="297">
        <v>16</v>
      </c>
      <c r="H7" s="298"/>
      <c r="I7" s="297">
        <v>1.5</v>
      </c>
      <c r="J7" s="298"/>
      <c r="K7" s="297">
        <v>6</v>
      </c>
      <c r="L7" s="298"/>
      <c r="M7" s="107">
        <v>2</v>
      </c>
      <c r="N7" s="107">
        <v>43</v>
      </c>
    </row>
    <row r="8" spans="1:14" ht="18.75">
      <c r="A8" s="108" t="s">
        <v>9</v>
      </c>
      <c r="B8" s="299">
        <f>SUM(B4:D7)</f>
        <v>118</v>
      </c>
      <c r="C8" s="300"/>
      <c r="D8" s="300"/>
      <c r="E8" s="299">
        <f>SUM(E5:F7)</f>
        <v>10</v>
      </c>
      <c r="F8" s="300"/>
      <c r="G8" s="299">
        <f>SUM(G5:H7)</f>
        <v>25</v>
      </c>
      <c r="H8" s="300"/>
      <c r="I8" s="299">
        <f>SUM(I5:J7)</f>
        <v>6</v>
      </c>
      <c r="J8" s="300"/>
      <c r="K8" s="299">
        <v>6</v>
      </c>
      <c r="L8" s="300"/>
      <c r="M8" s="108">
        <v>34</v>
      </c>
      <c r="N8" s="108">
        <v>199</v>
      </c>
    </row>
  </sheetData>
  <mergeCells count="35">
    <mergeCell ref="B8:D8"/>
    <mergeCell ref="E8:F8"/>
    <mergeCell ref="G8:H8"/>
    <mergeCell ref="I8:J8"/>
    <mergeCell ref="K8:L8"/>
    <mergeCell ref="B6:D6"/>
    <mergeCell ref="E6:F6"/>
    <mergeCell ref="G6:H6"/>
    <mergeCell ref="I6:J6"/>
    <mergeCell ref="K6:L6"/>
    <mergeCell ref="B7:D7"/>
    <mergeCell ref="E7:F7"/>
    <mergeCell ref="G7:H7"/>
    <mergeCell ref="I7:J7"/>
    <mergeCell ref="K7:L7"/>
    <mergeCell ref="B4:D4"/>
    <mergeCell ref="E4:F4"/>
    <mergeCell ref="G4:H4"/>
    <mergeCell ref="I4:J4"/>
    <mergeCell ref="K4:L4"/>
    <mergeCell ref="B5:D5"/>
    <mergeCell ref="E5:F5"/>
    <mergeCell ref="G5:H5"/>
    <mergeCell ref="I5:J5"/>
    <mergeCell ref="K5:L5"/>
    <mergeCell ref="B2:D2"/>
    <mergeCell ref="E2:F2"/>
    <mergeCell ref="G2:H2"/>
    <mergeCell ref="I2:J2"/>
    <mergeCell ref="K2:L2"/>
    <mergeCell ref="B3:D3"/>
    <mergeCell ref="E3:F3"/>
    <mergeCell ref="G3:H3"/>
    <mergeCell ref="I3:J3"/>
    <mergeCell ref="K3:L3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N30"/>
  <sheetViews>
    <sheetView zoomScale="85" zoomScaleNormal="85" workbookViewId="0">
      <selection activeCell="O29" sqref="O29"/>
    </sheetView>
  </sheetViews>
  <sheetFormatPr defaultRowHeight="15"/>
  <sheetData>
    <row r="1" spans="1:14" ht="57.75" customHeight="1">
      <c r="A1" s="307" t="s">
        <v>183</v>
      </c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</row>
    <row r="2" spans="1:14" ht="18.75">
      <c r="A2" s="19"/>
      <c r="B2" s="316" t="s">
        <v>184</v>
      </c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7"/>
      <c r="N2" s="318"/>
    </row>
    <row r="3" spans="1:14" ht="18.75" customHeight="1">
      <c r="A3" s="19">
        <v>1</v>
      </c>
      <c r="B3" s="309" t="s">
        <v>110</v>
      </c>
      <c r="C3" s="310"/>
      <c r="D3" s="310"/>
      <c r="E3" s="310"/>
      <c r="F3" s="310"/>
      <c r="G3" s="310"/>
      <c r="H3" s="310"/>
      <c r="I3" s="310"/>
      <c r="J3" s="310"/>
      <c r="K3" s="310"/>
      <c r="L3" s="310"/>
      <c r="M3" s="310"/>
      <c r="N3" s="310"/>
    </row>
    <row r="4" spans="1:14" s="5" customFormat="1" ht="18.75">
      <c r="A4" s="19">
        <v>2</v>
      </c>
      <c r="B4" s="309" t="s">
        <v>111</v>
      </c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</row>
    <row r="5" spans="1:14" s="5" customFormat="1" ht="18.75">
      <c r="A5" s="19">
        <v>3</v>
      </c>
      <c r="B5" s="309" t="s">
        <v>40</v>
      </c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</row>
    <row r="6" spans="1:14" s="5" customFormat="1" ht="18.75">
      <c r="A6" s="19">
        <v>4</v>
      </c>
      <c r="B6" s="311" t="s">
        <v>185</v>
      </c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3"/>
    </row>
    <row r="7" spans="1:14" s="5" customFormat="1" ht="18.75" customHeight="1">
      <c r="A7" s="19">
        <v>5</v>
      </c>
      <c r="B7" s="309" t="s">
        <v>112</v>
      </c>
      <c r="C7" s="310"/>
      <c r="D7" s="310"/>
      <c r="E7" s="310"/>
      <c r="F7" s="310"/>
      <c r="G7" s="310"/>
      <c r="H7" s="310"/>
      <c r="I7" s="310"/>
      <c r="J7" s="310"/>
      <c r="K7" s="310"/>
      <c r="L7" s="310"/>
      <c r="M7" s="310"/>
      <c r="N7" s="310"/>
    </row>
    <row r="8" spans="1:14" s="5" customFormat="1" ht="18.75" customHeight="1">
      <c r="A8" s="19">
        <v>6</v>
      </c>
      <c r="B8" s="314" t="s">
        <v>186</v>
      </c>
      <c r="C8" s="315"/>
      <c r="D8" s="315"/>
      <c r="E8" s="315"/>
      <c r="F8" s="315"/>
      <c r="G8" s="315"/>
      <c r="H8" s="315"/>
      <c r="I8" s="315"/>
      <c r="J8" s="315"/>
      <c r="K8" s="315"/>
      <c r="L8" s="315"/>
      <c r="M8" s="315"/>
      <c r="N8" s="315"/>
    </row>
    <row r="9" spans="1:14" s="5" customFormat="1" ht="18.75">
      <c r="A9" s="19">
        <v>7</v>
      </c>
      <c r="B9" s="314" t="s">
        <v>187</v>
      </c>
      <c r="C9" s="315"/>
      <c r="D9" s="315"/>
      <c r="E9" s="315"/>
      <c r="F9" s="315"/>
      <c r="G9" s="315"/>
      <c r="H9" s="315"/>
      <c r="I9" s="315"/>
      <c r="J9" s="315"/>
      <c r="K9" s="315"/>
      <c r="L9" s="315"/>
      <c r="M9" s="315"/>
      <c r="N9" s="315"/>
    </row>
    <row r="10" spans="1:14" s="5" customFormat="1" ht="18.75" customHeight="1">
      <c r="A10" s="19">
        <v>8</v>
      </c>
      <c r="B10" s="309" t="s">
        <v>49</v>
      </c>
      <c r="C10" s="310"/>
      <c r="D10" s="310"/>
      <c r="E10" s="310"/>
      <c r="F10" s="310"/>
      <c r="G10" s="310"/>
      <c r="H10" s="310"/>
      <c r="I10" s="310"/>
      <c r="J10" s="310"/>
      <c r="K10" s="310"/>
      <c r="L10" s="310"/>
      <c r="M10" s="310"/>
      <c r="N10" s="310"/>
    </row>
    <row r="11" spans="1:14" s="5" customFormat="1" ht="18.75" customHeight="1">
      <c r="A11" s="19">
        <v>9</v>
      </c>
      <c r="B11" s="311" t="s">
        <v>188</v>
      </c>
      <c r="C11" s="312"/>
      <c r="D11" s="312"/>
      <c r="E11" s="312"/>
      <c r="F11" s="312"/>
      <c r="G11" s="312"/>
      <c r="H11" s="312"/>
      <c r="I11" s="312"/>
      <c r="J11" s="312"/>
      <c r="K11" s="312"/>
      <c r="L11" s="312"/>
      <c r="M11" s="312"/>
      <c r="N11" s="313"/>
    </row>
    <row r="12" spans="1:14" s="5" customFormat="1" ht="18.75" customHeight="1">
      <c r="A12" s="19"/>
      <c r="B12" s="303" t="s">
        <v>50</v>
      </c>
      <c r="C12" s="306"/>
      <c r="D12" s="306"/>
      <c r="E12" s="306"/>
      <c r="F12" s="306"/>
      <c r="G12" s="306"/>
      <c r="H12" s="306"/>
      <c r="I12" s="306"/>
      <c r="J12" s="306"/>
      <c r="K12" s="306"/>
      <c r="L12" s="306"/>
      <c r="M12" s="306"/>
      <c r="N12" s="306"/>
    </row>
    <row r="13" spans="1:14" s="5" customFormat="1" ht="18.75" customHeight="1">
      <c r="A13" s="19">
        <v>10</v>
      </c>
      <c r="B13" s="311" t="s">
        <v>113</v>
      </c>
      <c r="C13" s="312"/>
      <c r="D13" s="312"/>
      <c r="E13" s="312"/>
      <c r="F13" s="312"/>
      <c r="G13" s="312"/>
      <c r="H13" s="312"/>
      <c r="I13" s="312"/>
      <c r="J13" s="312"/>
      <c r="K13" s="312"/>
      <c r="L13" s="312"/>
      <c r="M13" s="312"/>
      <c r="N13" s="313"/>
    </row>
    <row r="14" spans="1:14" s="5" customFormat="1" ht="18.75" customHeight="1">
      <c r="A14" s="19">
        <v>11</v>
      </c>
      <c r="B14" s="305" t="s">
        <v>51</v>
      </c>
      <c r="C14" s="306"/>
      <c r="D14" s="306"/>
      <c r="E14" s="306"/>
      <c r="F14" s="306"/>
      <c r="G14" s="306"/>
      <c r="H14" s="306"/>
      <c r="I14" s="306"/>
      <c r="J14" s="306"/>
      <c r="K14" s="306"/>
      <c r="L14" s="306"/>
      <c r="M14" s="306"/>
      <c r="N14" s="306"/>
    </row>
    <row r="15" spans="1:14" s="5" customFormat="1" ht="18.75" customHeight="1">
      <c r="A15" s="19">
        <v>12</v>
      </c>
      <c r="B15" s="305" t="s">
        <v>189</v>
      </c>
      <c r="C15" s="306"/>
      <c r="D15" s="306"/>
      <c r="E15" s="306"/>
      <c r="F15" s="306"/>
      <c r="G15" s="306"/>
      <c r="H15" s="306"/>
      <c r="I15" s="306"/>
      <c r="J15" s="306"/>
      <c r="K15" s="306"/>
      <c r="L15" s="306"/>
      <c r="M15" s="306"/>
      <c r="N15" s="306"/>
    </row>
    <row r="16" spans="1:14" s="5" customFormat="1" ht="18.75" customHeight="1">
      <c r="A16" s="19">
        <v>13</v>
      </c>
      <c r="B16" s="305" t="s">
        <v>190</v>
      </c>
      <c r="C16" s="306"/>
      <c r="D16" s="306"/>
      <c r="E16" s="306"/>
      <c r="F16" s="306"/>
      <c r="G16" s="306"/>
      <c r="H16" s="306"/>
      <c r="I16" s="306"/>
      <c r="J16" s="306"/>
      <c r="K16" s="306"/>
      <c r="L16" s="306"/>
      <c r="M16" s="306"/>
      <c r="N16" s="306"/>
    </row>
    <row r="17" spans="1:14" s="5" customFormat="1" ht="18.75" customHeight="1">
      <c r="A17" s="19">
        <v>14</v>
      </c>
      <c r="B17" s="305" t="s">
        <v>191</v>
      </c>
      <c r="C17" s="306"/>
      <c r="D17" s="306"/>
      <c r="E17" s="306"/>
      <c r="F17" s="306"/>
      <c r="G17" s="306"/>
      <c r="H17" s="306"/>
      <c r="I17" s="306"/>
      <c r="J17" s="306"/>
      <c r="K17" s="306"/>
      <c r="L17" s="306"/>
      <c r="M17" s="306"/>
      <c r="N17" s="306"/>
    </row>
    <row r="18" spans="1:14" s="5" customFormat="1" ht="18.75" customHeight="1">
      <c r="A18" s="19">
        <v>15</v>
      </c>
      <c r="B18" s="305" t="s">
        <v>114</v>
      </c>
      <c r="C18" s="306"/>
      <c r="D18" s="306"/>
      <c r="E18" s="306"/>
      <c r="F18" s="306"/>
      <c r="G18" s="306"/>
      <c r="H18" s="306"/>
      <c r="I18" s="306"/>
      <c r="J18" s="306"/>
      <c r="K18" s="306"/>
      <c r="L18" s="306"/>
      <c r="M18" s="306"/>
      <c r="N18" s="306"/>
    </row>
    <row r="19" spans="1:14" ht="18.75" customHeight="1">
      <c r="A19" s="19">
        <v>16</v>
      </c>
      <c r="B19" s="305" t="s">
        <v>192</v>
      </c>
      <c r="C19" s="306"/>
      <c r="D19" s="306"/>
      <c r="E19" s="306"/>
      <c r="F19" s="306"/>
      <c r="G19" s="306"/>
      <c r="H19" s="306"/>
      <c r="I19" s="306"/>
      <c r="J19" s="306"/>
      <c r="K19" s="306"/>
      <c r="L19" s="306"/>
      <c r="M19" s="306"/>
      <c r="N19" s="306"/>
    </row>
    <row r="20" spans="1:14" ht="18.75" customHeight="1">
      <c r="A20" s="19"/>
      <c r="B20" s="303" t="s">
        <v>52</v>
      </c>
      <c r="C20" s="306"/>
      <c r="D20" s="306"/>
      <c r="E20" s="306"/>
      <c r="F20" s="306"/>
      <c r="G20" s="306"/>
      <c r="H20" s="306"/>
      <c r="I20" s="306"/>
      <c r="J20" s="306"/>
      <c r="K20" s="306"/>
      <c r="L20" s="306"/>
      <c r="M20" s="306"/>
      <c r="N20" s="306"/>
    </row>
    <row r="21" spans="1:14" s="5" customFormat="1" ht="18.75" customHeight="1">
      <c r="A21" s="19">
        <v>17</v>
      </c>
      <c r="B21" s="305" t="s">
        <v>193</v>
      </c>
      <c r="C21" s="306"/>
      <c r="D21" s="306"/>
      <c r="E21" s="306"/>
      <c r="F21" s="306"/>
      <c r="G21" s="306"/>
      <c r="H21" s="306"/>
      <c r="I21" s="306"/>
      <c r="J21" s="306"/>
      <c r="K21" s="306"/>
      <c r="L21" s="306"/>
      <c r="M21" s="306"/>
      <c r="N21" s="306"/>
    </row>
    <row r="22" spans="1:14" s="5" customFormat="1" ht="18.75" customHeight="1">
      <c r="A22" s="19">
        <v>18</v>
      </c>
      <c r="B22" s="305" t="s">
        <v>194</v>
      </c>
      <c r="C22" s="306"/>
      <c r="D22" s="306"/>
      <c r="E22" s="306"/>
      <c r="F22" s="306"/>
      <c r="G22" s="306"/>
      <c r="H22" s="306"/>
      <c r="I22" s="306"/>
      <c r="J22" s="306"/>
      <c r="K22" s="306"/>
      <c r="L22" s="306"/>
      <c r="M22" s="306"/>
      <c r="N22" s="306"/>
    </row>
    <row r="23" spans="1:14" s="5" customFormat="1" ht="18.75" customHeight="1">
      <c r="A23" s="19">
        <v>19</v>
      </c>
      <c r="B23" s="301" t="s">
        <v>195</v>
      </c>
      <c r="C23" s="301"/>
      <c r="D23" s="301"/>
      <c r="E23" s="301"/>
      <c r="F23" s="302"/>
      <c r="G23" s="302"/>
      <c r="H23" s="302"/>
      <c r="I23" s="302"/>
      <c r="J23" s="302"/>
      <c r="K23" s="302"/>
      <c r="L23" s="302"/>
      <c r="M23" s="302"/>
      <c r="N23" s="302"/>
    </row>
    <row r="24" spans="1:14" s="5" customFormat="1" ht="18.75" customHeight="1">
      <c r="A24" s="19"/>
      <c r="B24" s="303" t="s">
        <v>196</v>
      </c>
      <c r="C24" s="304"/>
      <c r="D24" s="304"/>
      <c r="E24" s="304"/>
      <c r="F24" s="304"/>
      <c r="G24" s="304"/>
      <c r="H24" s="304"/>
      <c r="I24" s="304"/>
      <c r="J24" s="304"/>
      <c r="K24" s="304"/>
      <c r="L24" s="304"/>
      <c r="M24" s="304"/>
      <c r="N24" s="304"/>
    </row>
    <row r="25" spans="1:14" ht="18.75" customHeight="1">
      <c r="A25" s="19">
        <v>20</v>
      </c>
      <c r="B25" s="305" t="s">
        <v>53</v>
      </c>
      <c r="C25" s="306"/>
      <c r="D25" s="306"/>
      <c r="E25" s="306"/>
      <c r="F25" s="306"/>
      <c r="G25" s="306"/>
      <c r="H25" s="306"/>
      <c r="I25" s="306"/>
      <c r="J25" s="306"/>
      <c r="K25" s="306"/>
      <c r="L25" s="306"/>
      <c r="M25" s="306"/>
      <c r="N25" s="306"/>
    </row>
    <row r="26" spans="1:14" ht="18.75" customHeight="1">
      <c r="A26" s="19">
        <v>21</v>
      </c>
      <c r="B26" s="305" t="s">
        <v>54</v>
      </c>
      <c r="C26" s="306"/>
      <c r="D26" s="306"/>
      <c r="E26" s="306"/>
      <c r="F26" s="306"/>
      <c r="G26" s="306"/>
      <c r="H26" s="306"/>
      <c r="I26" s="306"/>
      <c r="J26" s="306"/>
      <c r="K26" s="306"/>
      <c r="L26" s="306"/>
      <c r="M26" s="306"/>
      <c r="N26" s="306"/>
    </row>
    <row r="27" spans="1:14" ht="18.75" customHeight="1">
      <c r="A27" s="19">
        <v>22</v>
      </c>
      <c r="B27" s="305" t="s">
        <v>197</v>
      </c>
      <c r="C27" s="306"/>
      <c r="D27" s="306"/>
      <c r="E27" s="306"/>
      <c r="F27" s="306"/>
      <c r="G27" s="306"/>
      <c r="H27" s="306"/>
      <c r="I27" s="306"/>
      <c r="J27" s="306"/>
      <c r="K27" s="306"/>
      <c r="L27" s="306"/>
      <c r="M27" s="306"/>
      <c r="N27" s="306"/>
    </row>
    <row r="28" spans="1:14" ht="18.75" customHeight="1">
      <c r="A28" s="19"/>
      <c r="B28" s="303" t="s">
        <v>55</v>
      </c>
      <c r="C28" s="306"/>
      <c r="D28" s="306"/>
      <c r="E28" s="306"/>
      <c r="F28" s="306"/>
      <c r="G28" s="306"/>
      <c r="H28" s="306"/>
      <c r="I28" s="306"/>
      <c r="J28" s="306"/>
      <c r="K28" s="306"/>
      <c r="L28" s="306"/>
      <c r="M28" s="306"/>
      <c r="N28" s="306"/>
    </row>
    <row r="29" spans="1:14" ht="18.75" customHeight="1">
      <c r="A29" s="19">
        <v>23</v>
      </c>
      <c r="B29" s="305" t="s">
        <v>198</v>
      </c>
      <c r="C29" s="306"/>
      <c r="D29" s="306"/>
      <c r="E29" s="306"/>
      <c r="F29" s="306"/>
      <c r="G29" s="306"/>
      <c r="H29" s="306"/>
      <c r="I29" s="306"/>
      <c r="J29" s="306"/>
      <c r="K29" s="306"/>
      <c r="L29" s="306"/>
      <c r="M29" s="306"/>
      <c r="N29" s="306"/>
    </row>
    <row r="30" spans="1:14" ht="18.75" customHeight="1">
      <c r="A30" s="19">
        <v>24</v>
      </c>
      <c r="B30" s="305" t="s">
        <v>56</v>
      </c>
      <c r="C30" s="306"/>
      <c r="D30" s="306"/>
      <c r="E30" s="306"/>
      <c r="F30" s="306"/>
      <c r="G30" s="306"/>
      <c r="H30" s="306"/>
      <c r="I30" s="306"/>
      <c r="J30" s="306"/>
      <c r="K30" s="306"/>
      <c r="L30" s="306"/>
      <c r="M30" s="306"/>
      <c r="N30" s="306"/>
    </row>
  </sheetData>
  <mergeCells count="30">
    <mergeCell ref="B16:N16"/>
    <mergeCell ref="B17:N17"/>
    <mergeCell ref="B21:N21"/>
    <mergeCell ref="B22:N22"/>
    <mergeCell ref="B7:N7"/>
    <mergeCell ref="B8:N8"/>
    <mergeCell ref="B11:N11"/>
    <mergeCell ref="B12:N12"/>
    <mergeCell ref="B13:N13"/>
    <mergeCell ref="B30:N30"/>
    <mergeCell ref="B26:N26"/>
    <mergeCell ref="B27:N27"/>
    <mergeCell ref="B28:N28"/>
    <mergeCell ref="B29:N29"/>
    <mergeCell ref="B23:N23"/>
    <mergeCell ref="B24:N24"/>
    <mergeCell ref="B25:N25"/>
    <mergeCell ref="A1:N1"/>
    <mergeCell ref="B3:N3"/>
    <mergeCell ref="B20:N20"/>
    <mergeCell ref="B19:N19"/>
    <mergeCell ref="B5:N5"/>
    <mergeCell ref="B6:N6"/>
    <mergeCell ref="B9:N9"/>
    <mergeCell ref="B10:N10"/>
    <mergeCell ref="B18:N18"/>
    <mergeCell ref="B15:N15"/>
    <mergeCell ref="B2:N2"/>
    <mergeCell ref="B4:N4"/>
    <mergeCell ref="B14:N14"/>
  </mergeCells>
  <pageMargins left="0.78740157480314965" right="0.39370078740157483" top="0.19685039370078741" bottom="0.19685039370078741" header="0.31496062992125984" footer="0.31496062992125984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3"/>
  <sheetViews>
    <sheetView workbookViewId="0">
      <selection activeCell="A5" sqref="A5:N5"/>
    </sheetView>
  </sheetViews>
  <sheetFormatPr defaultRowHeight="15"/>
  <cols>
    <col min="14" max="14" width="16" customWidth="1"/>
  </cols>
  <sheetData>
    <row r="1" spans="1:14" ht="18.75">
      <c r="A1" s="6" t="s">
        <v>39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6.7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163.5" customHeight="1">
      <c r="A3" s="319" t="s">
        <v>199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</row>
    <row r="4" spans="1:14" ht="33.75" customHeight="1">
      <c r="A4" s="319" t="s">
        <v>118</v>
      </c>
      <c r="B4" s="319"/>
      <c r="C4" s="319"/>
      <c r="D4" s="319"/>
      <c r="E4" s="319"/>
      <c r="F4" s="319"/>
      <c r="G4" s="321"/>
      <c r="H4" s="321"/>
      <c r="I4" s="321"/>
      <c r="J4" s="321"/>
      <c r="K4" s="321"/>
      <c r="L4" s="321"/>
      <c r="M4" s="321"/>
      <c r="N4" s="321"/>
    </row>
    <row r="5" spans="1:14" ht="54" customHeight="1">
      <c r="A5" s="319" t="s">
        <v>119</v>
      </c>
      <c r="B5" s="319"/>
      <c r="C5" s="319"/>
      <c r="D5" s="319"/>
      <c r="E5" s="319"/>
      <c r="F5" s="319"/>
      <c r="G5" s="321"/>
      <c r="H5" s="321"/>
      <c r="I5" s="321"/>
      <c r="J5" s="321"/>
      <c r="K5" s="321"/>
      <c r="L5" s="321"/>
      <c r="M5" s="321"/>
      <c r="N5" s="321"/>
    </row>
    <row r="6" spans="1:14" ht="85.5" customHeight="1">
      <c r="A6" s="326" t="s">
        <v>120</v>
      </c>
      <c r="B6" s="326"/>
      <c r="C6" s="326"/>
      <c r="D6" s="326"/>
      <c r="E6" s="326"/>
      <c r="F6" s="326"/>
      <c r="G6" s="326"/>
      <c r="H6" s="326"/>
      <c r="I6" s="326"/>
      <c r="J6" s="326"/>
      <c r="K6" s="326"/>
      <c r="L6" s="326"/>
      <c r="M6" s="326"/>
      <c r="N6" s="326"/>
    </row>
    <row r="7" spans="1:14" s="5" customFormat="1" ht="51" customHeight="1">
      <c r="A7" s="327" t="s">
        <v>121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M7" s="329"/>
      <c r="N7" s="329"/>
    </row>
    <row r="8" spans="1:14" ht="35.25" customHeight="1">
      <c r="A8" s="327" t="s">
        <v>200</v>
      </c>
      <c r="B8" s="329"/>
      <c r="C8" s="329"/>
      <c r="D8" s="329"/>
      <c r="E8" s="329"/>
      <c r="F8" s="329"/>
      <c r="G8" s="329"/>
      <c r="H8" s="329"/>
      <c r="I8" s="329"/>
      <c r="J8" s="329"/>
      <c r="K8" s="329"/>
      <c r="L8" s="329"/>
      <c r="M8" s="329"/>
      <c r="N8" s="22"/>
    </row>
    <row r="9" spans="1:14" ht="110.25" customHeight="1">
      <c r="A9" s="327" t="s">
        <v>201</v>
      </c>
      <c r="B9" s="328"/>
      <c r="C9" s="328"/>
      <c r="D9" s="328"/>
      <c r="E9" s="328"/>
      <c r="F9" s="328"/>
      <c r="G9" s="328"/>
      <c r="H9" s="328"/>
      <c r="I9" s="328"/>
      <c r="J9" s="328"/>
      <c r="K9" s="328"/>
      <c r="L9" s="328"/>
      <c r="M9" s="328"/>
      <c r="N9" s="328"/>
    </row>
    <row r="10" spans="1:14" ht="20.25" customHeight="1">
      <c r="A10" s="24" t="s">
        <v>202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s="5" customFormat="1" ht="37.5" customHeight="1">
      <c r="A11" s="330" t="s">
        <v>203</v>
      </c>
      <c r="B11" s="331"/>
      <c r="C11" s="331"/>
      <c r="D11" s="331"/>
      <c r="E11" s="331"/>
      <c r="F11" s="331"/>
      <c r="G11" s="331"/>
      <c r="H11" s="331"/>
      <c r="I11" s="331"/>
      <c r="J11" s="331"/>
      <c r="K11" s="331"/>
      <c r="L11" s="331"/>
      <c r="M11" s="331"/>
      <c r="N11" s="331"/>
    </row>
    <row r="12" spans="1:14" s="5" customFormat="1">
      <c r="A12" s="14" t="s">
        <v>204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"/>
    </row>
    <row r="13" spans="1:14" ht="17.25" customHeight="1">
      <c r="A13" s="23" t="s">
        <v>205</v>
      </c>
      <c r="B13" s="15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s="5" customFormat="1" ht="17.25" customHeight="1">
      <c r="A14" s="23" t="s">
        <v>206</v>
      </c>
      <c r="B14" s="1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s="5" customFormat="1">
      <c r="A15" s="23" t="s">
        <v>207</v>
      </c>
      <c r="B15" s="15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23" t="s">
        <v>208</v>
      </c>
      <c r="B16" s="15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s="5" customFormat="1" ht="16.5" customHeight="1">
      <c r="A17" s="23" t="s">
        <v>209</v>
      </c>
      <c r="B17" s="15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s="5" customFormat="1" ht="34.5" customHeight="1">
      <c r="A18" s="329" t="s">
        <v>106</v>
      </c>
      <c r="B18" s="329"/>
      <c r="C18" s="329"/>
      <c r="D18" s="329"/>
      <c r="E18" s="329"/>
      <c r="F18" s="329"/>
      <c r="G18" s="329"/>
      <c r="H18" s="329"/>
      <c r="I18" s="329"/>
      <c r="J18" s="329"/>
      <c r="K18" s="329"/>
      <c r="L18" s="329"/>
      <c r="M18" s="329"/>
      <c r="N18" s="329"/>
    </row>
    <row r="19" spans="1:14" s="5" customFormat="1" ht="15" customHeight="1">
      <c r="A19" s="14" t="s">
        <v>107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s="5" customFormat="1">
      <c r="A20" s="16" t="s">
        <v>10</v>
      </c>
      <c r="B20" s="332" t="s">
        <v>108</v>
      </c>
      <c r="C20" s="333"/>
      <c r="D20" s="333"/>
      <c r="E20" s="333"/>
      <c r="F20" s="333"/>
      <c r="G20" s="333"/>
      <c r="H20" s="333"/>
      <c r="I20" s="333"/>
      <c r="J20" s="333"/>
      <c r="K20" s="333"/>
      <c r="L20" s="333"/>
      <c r="M20" s="333"/>
      <c r="N20" s="334"/>
    </row>
    <row r="21" spans="1:14">
      <c r="A21" s="20" t="s">
        <v>11</v>
      </c>
      <c r="B21" s="332" t="s">
        <v>210</v>
      </c>
      <c r="C21" s="335"/>
      <c r="D21" s="335"/>
      <c r="E21" s="335"/>
      <c r="F21" s="335"/>
      <c r="G21" s="335"/>
      <c r="H21" s="335"/>
      <c r="I21" s="335"/>
      <c r="J21" s="335"/>
      <c r="K21" s="335"/>
      <c r="L21" s="335"/>
      <c r="M21" s="335"/>
      <c r="N21" s="21"/>
    </row>
    <row r="22" spans="1:14" ht="31.5" customHeight="1">
      <c r="A22" s="20" t="s">
        <v>27</v>
      </c>
      <c r="B22" s="322" t="s">
        <v>211</v>
      </c>
      <c r="C22" s="336"/>
      <c r="D22" s="336"/>
      <c r="E22" s="336"/>
      <c r="F22" s="336"/>
      <c r="G22" s="336"/>
      <c r="H22" s="336"/>
      <c r="I22" s="336"/>
      <c r="J22" s="336"/>
      <c r="K22" s="336"/>
      <c r="L22" s="336"/>
      <c r="M22" s="336"/>
      <c r="N22" s="337"/>
    </row>
    <row r="23" spans="1:14" s="5" customFormat="1" ht="33" customHeight="1">
      <c r="A23" s="338" t="s">
        <v>58</v>
      </c>
      <c r="B23" s="322" t="s">
        <v>212</v>
      </c>
      <c r="C23" s="323"/>
      <c r="D23" s="323"/>
      <c r="E23" s="323"/>
      <c r="F23" s="323"/>
      <c r="G23" s="323"/>
      <c r="H23" s="323"/>
      <c r="I23" s="323"/>
      <c r="J23" s="323"/>
      <c r="K23" s="324"/>
      <c r="L23" s="324"/>
      <c r="M23" s="324"/>
      <c r="N23" s="325"/>
    </row>
    <row r="24" spans="1:14" s="5" customFormat="1" ht="14.25" customHeight="1">
      <c r="A24" s="339"/>
      <c r="B24" s="322" t="s">
        <v>109</v>
      </c>
      <c r="C24" s="323"/>
      <c r="D24" s="323"/>
      <c r="E24" s="323"/>
      <c r="F24" s="323"/>
      <c r="G24" s="323"/>
      <c r="H24" s="323"/>
      <c r="I24" s="323"/>
      <c r="J24" s="323"/>
      <c r="K24" s="324"/>
      <c r="L24" s="324"/>
      <c r="M24" s="324"/>
      <c r="N24" s="325"/>
    </row>
    <row r="25" spans="1:14" s="5" customFormat="1" ht="34.5" customHeight="1">
      <c r="A25" s="340" t="s">
        <v>213</v>
      </c>
      <c r="B25" s="340"/>
      <c r="C25" s="340"/>
      <c r="D25" s="340"/>
      <c r="E25" s="340"/>
      <c r="F25" s="340"/>
      <c r="G25" s="340"/>
      <c r="H25" s="340"/>
      <c r="I25" s="340"/>
      <c r="J25" s="340"/>
      <c r="K25" s="340"/>
      <c r="L25" s="340"/>
      <c r="M25" s="340"/>
      <c r="N25" s="340"/>
    </row>
    <row r="26" spans="1:14" s="5" customFormat="1" ht="27.75" customHeight="1">
      <c r="A26" s="341" t="s">
        <v>214</v>
      </c>
      <c r="B26" s="341"/>
      <c r="C26" s="341"/>
      <c r="D26" s="341"/>
      <c r="E26" s="341"/>
      <c r="F26" s="341"/>
      <c r="G26" s="341"/>
      <c r="H26" s="341"/>
      <c r="I26" s="341"/>
      <c r="J26" s="341"/>
      <c r="K26" s="341"/>
      <c r="L26" s="341"/>
      <c r="M26" s="341"/>
      <c r="N26" s="341"/>
    </row>
    <row r="27" spans="1:14" s="5" customFormat="1" ht="33" customHeight="1">
      <c r="A27" s="341" t="s">
        <v>122</v>
      </c>
      <c r="B27" s="321"/>
      <c r="C27" s="321"/>
      <c r="D27" s="321"/>
      <c r="E27" s="321"/>
      <c r="F27" s="321"/>
      <c r="G27" s="321"/>
      <c r="H27" s="321"/>
      <c r="I27" s="321"/>
      <c r="J27" s="321"/>
      <c r="K27" s="321"/>
      <c r="L27" s="321"/>
      <c r="M27" s="321"/>
      <c r="N27" s="321"/>
    </row>
    <row r="28" spans="1:14" s="5" customFormat="1" ht="40.5" customHeight="1">
      <c r="A28" s="341" t="s">
        <v>117</v>
      </c>
      <c r="B28" s="321"/>
      <c r="C28" s="321"/>
      <c r="D28" s="321"/>
      <c r="E28" s="321"/>
      <c r="F28" s="321"/>
      <c r="G28" s="321"/>
      <c r="H28" s="321"/>
      <c r="I28" s="321"/>
      <c r="J28" s="321"/>
      <c r="K28" s="321"/>
      <c r="L28" s="321"/>
      <c r="M28" s="321"/>
      <c r="N28" s="321"/>
    </row>
    <row r="29" spans="1:14" s="5" customFormat="1" ht="34.5" customHeight="1">
      <c r="A29" s="341" t="s">
        <v>215</v>
      </c>
      <c r="B29" s="341"/>
      <c r="C29" s="341"/>
      <c r="D29" s="341"/>
      <c r="E29" s="341"/>
      <c r="F29" s="341"/>
      <c r="G29" s="341"/>
      <c r="H29" s="341"/>
      <c r="I29" s="341"/>
      <c r="J29" s="341"/>
      <c r="K29" s="341"/>
      <c r="L29" s="341"/>
      <c r="M29" s="341"/>
      <c r="N29" s="341"/>
    </row>
    <row r="30" spans="1:14" s="5" customFormat="1" ht="16.5" customHeight="1">
      <c r="A30" s="25" t="s">
        <v>41</v>
      </c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  <c r="N30" s="1"/>
    </row>
    <row r="31" spans="1:14" ht="15.75">
      <c r="A31" s="7"/>
      <c r="B31" s="7"/>
      <c r="C31" s="7"/>
      <c r="D31" s="7"/>
      <c r="E31" s="7"/>
      <c r="F31" s="7"/>
      <c r="G31" s="7"/>
      <c r="H31" s="5"/>
      <c r="I31" s="7"/>
      <c r="J31" s="7"/>
      <c r="K31" s="1"/>
      <c r="L31" s="5"/>
      <c r="M31" s="5"/>
      <c r="N31" s="5"/>
    </row>
    <row r="32" spans="1:14" ht="15.75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5"/>
      <c r="M32" s="5"/>
      <c r="N32" s="5"/>
    </row>
    <row r="33" spans="1:14" ht="15.75">
      <c r="A33" s="7"/>
      <c r="B33" s="5"/>
      <c r="C33" s="5"/>
      <c r="D33" s="5"/>
      <c r="E33" s="5"/>
      <c r="F33" s="5"/>
      <c r="G33" s="5"/>
      <c r="H33" s="5"/>
      <c r="I33" s="5"/>
      <c r="J33" s="5"/>
      <c r="K33" s="17"/>
      <c r="L33" s="5"/>
      <c r="M33" s="5"/>
      <c r="N33" s="5"/>
    </row>
  </sheetData>
  <mergeCells count="20">
    <mergeCell ref="A25:N25"/>
    <mergeCell ref="A27:N27"/>
    <mergeCell ref="B24:N24"/>
    <mergeCell ref="A29:N29"/>
    <mergeCell ref="A26:N26"/>
    <mergeCell ref="A28:N28"/>
    <mergeCell ref="A3:N3"/>
    <mergeCell ref="A4:N4"/>
    <mergeCell ref="B23:N23"/>
    <mergeCell ref="A5:N5"/>
    <mergeCell ref="A6:N6"/>
    <mergeCell ref="A9:N9"/>
    <mergeCell ref="A7:N7"/>
    <mergeCell ref="A11:N11"/>
    <mergeCell ref="A8:M8"/>
    <mergeCell ref="A18:N18"/>
    <mergeCell ref="B20:N20"/>
    <mergeCell ref="B21:M21"/>
    <mergeCell ref="B22:N22"/>
    <mergeCell ref="A23:A24"/>
  </mergeCells>
  <pageMargins left="0.78740157480314965" right="0.39370078740157483" top="0.59055118110236227" bottom="0.1968503937007874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титульный</vt:lpstr>
      <vt:lpstr>план</vt:lpstr>
      <vt:lpstr>График</vt:lpstr>
      <vt:lpstr>кабинеты</vt:lpstr>
      <vt:lpstr>пояснительная</vt:lpstr>
      <vt:lpstr>план!Область_печати</vt:lpstr>
      <vt:lpstr>титульный!Область_печати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2021-08-11T07:17:59Z</cp:lastPrinted>
  <dcterms:created xsi:type="dcterms:W3CDTF">2011-05-17T09:51:18Z</dcterms:created>
  <dcterms:modified xsi:type="dcterms:W3CDTF">2022-09-14T05:53:46Z</dcterms:modified>
</cp:coreProperties>
</file>