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ДМ" sheetId="1" r:id="rId1"/>
    <sheet name="расш.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6" i="1" l="1"/>
  <c r="C97" i="2"/>
  <c r="C88" i="2"/>
  <c r="C78" i="2"/>
  <c r="C73" i="2"/>
  <c r="C72" i="2"/>
  <c r="C62" i="2"/>
  <c r="C59" i="2"/>
  <c r="C50" i="2"/>
  <c r="C46" i="2"/>
  <c r="C30" i="2"/>
  <c r="C15" i="2"/>
  <c r="C11" i="2"/>
  <c r="C5" i="2"/>
  <c r="D56" i="1"/>
  <c r="E56" i="1"/>
  <c r="F56" i="1"/>
  <c r="H56" i="1"/>
  <c r="I56" i="1"/>
  <c r="J56" i="1"/>
  <c r="K56" i="1"/>
  <c r="L56" i="1"/>
  <c r="M56" i="1"/>
  <c r="N56" i="1"/>
  <c r="O56" i="1"/>
  <c r="P56" i="1"/>
  <c r="Q56" i="1"/>
  <c r="C56" i="1"/>
  <c r="H55" i="1"/>
  <c r="K55" i="1" s="1"/>
  <c r="E55" i="1"/>
  <c r="O55" i="1" s="1"/>
  <c r="D55" i="1"/>
  <c r="N55" i="1" s="1"/>
  <c r="C55" i="1"/>
  <c r="O54" i="1"/>
  <c r="N54" i="1"/>
  <c r="M54" i="1"/>
  <c r="K54" i="1"/>
  <c r="F54" i="1"/>
  <c r="P53" i="1"/>
  <c r="O53" i="1"/>
  <c r="N53" i="1"/>
  <c r="M53" i="1"/>
  <c r="Q53" i="1" s="1"/>
  <c r="K53" i="1"/>
  <c r="G53" i="1"/>
  <c r="P52" i="1"/>
  <c r="O52" i="1"/>
  <c r="N52" i="1"/>
  <c r="M52" i="1"/>
  <c r="K52" i="1"/>
  <c r="G52" i="1"/>
  <c r="L52" i="1" s="1"/>
  <c r="P51" i="1"/>
  <c r="O51" i="1"/>
  <c r="N51" i="1"/>
  <c r="M51" i="1"/>
  <c r="Q51" i="1" s="1"/>
  <c r="K51" i="1"/>
  <c r="G51" i="1"/>
  <c r="P50" i="1"/>
  <c r="O50" i="1"/>
  <c r="N50" i="1"/>
  <c r="M50" i="1"/>
  <c r="K50" i="1"/>
  <c r="G50" i="1"/>
  <c r="L50" i="1" s="1"/>
  <c r="P49" i="1"/>
  <c r="O49" i="1"/>
  <c r="N49" i="1"/>
  <c r="M49" i="1"/>
  <c r="Q49" i="1" s="1"/>
  <c r="K49" i="1"/>
  <c r="G49" i="1"/>
  <c r="P48" i="1"/>
  <c r="O48" i="1"/>
  <c r="N48" i="1"/>
  <c r="M48" i="1"/>
  <c r="K48" i="1"/>
  <c r="G48" i="1"/>
  <c r="L48" i="1" s="1"/>
  <c r="H47" i="1"/>
  <c r="K47" i="1" s="1"/>
  <c r="F47" i="1"/>
  <c r="P47" i="1" s="1"/>
  <c r="E47" i="1"/>
  <c r="O47" i="1" s="1"/>
  <c r="D47" i="1"/>
  <c r="N47" i="1" s="1"/>
  <c r="C47" i="1"/>
  <c r="M47" i="1" s="1"/>
  <c r="P46" i="1"/>
  <c r="O46" i="1"/>
  <c r="N46" i="1"/>
  <c r="M46" i="1"/>
  <c r="K46" i="1"/>
  <c r="G46" i="1"/>
  <c r="P45" i="1"/>
  <c r="O45" i="1"/>
  <c r="N45" i="1"/>
  <c r="M45" i="1"/>
  <c r="K45" i="1"/>
  <c r="L45" i="1" s="1"/>
  <c r="G45" i="1"/>
  <c r="P44" i="1"/>
  <c r="O44" i="1"/>
  <c r="N44" i="1"/>
  <c r="M44" i="1"/>
  <c r="K44" i="1"/>
  <c r="G44" i="1"/>
  <c r="P43" i="1"/>
  <c r="O43" i="1"/>
  <c r="N43" i="1"/>
  <c r="M43" i="1"/>
  <c r="K43" i="1"/>
  <c r="L43" i="1" s="1"/>
  <c r="G43" i="1"/>
  <c r="P42" i="1"/>
  <c r="O42" i="1"/>
  <c r="N42" i="1"/>
  <c r="M42" i="1"/>
  <c r="K42" i="1"/>
  <c r="G42" i="1"/>
  <c r="P41" i="1"/>
  <c r="O41" i="1"/>
  <c r="N41" i="1"/>
  <c r="M41" i="1"/>
  <c r="K41" i="1"/>
  <c r="L41" i="1" s="1"/>
  <c r="G41" i="1"/>
  <c r="H40" i="1"/>
  <c r="K40" i="1" s="1"/>
  <c r="E40" i="1"/>
  <c r="O40" i="1" s="1"/>
  <c r="D40" i="1"/>
  <c r="N40" i="1" s="1"/>
  <c r="C40" i="1"/>
  <c r="O39" i="1"/>
  <c r="N39" i="1"/>
  <c r="M39" i="1"/>
  <c r="K39" i="1"/>
  <c r="F39" i="1"/>
  <c r="F40" i="1" s="1"/>
  <c r="P40" i="1" s="1"/>
  <c r="P38" i="1"/>
  <c r="O38" i="1"/>
  <c r="N38" i="1"/>
  <c r="M38" i="1"/>
  <c r="K38" i="1"/>
  <c r="G38" i="1"/>
  <c r="P37" i="1"/>
  <c r="O37" i="1"/>
  <c r="N37" i="1"/>
  <c r="M37" i="1"/>
  <c r="K37" i="1"/>
  <c r="G37" i="1"/>
  <c r="L37" i="1" s="1"/>
  <c r="P36" i="1"/>
  <c r="O36" i="1"/>
  <c r="N36" i="1"/>
  <c r="M36" i="1"/>
  <c r="K36" i="1"/>
  <c r="G36" i="1"/>
  <c r="P35" i="1"/>
  <c r="O35" i="1"/>
  <c r="N35" i="1"/>
  <c r="M35" i="1"/>
  <c r="K35" i="1"/>
  <c r="G35" i="1"/>
  <c r="L35" i="1" s="1"/>
  <c r="P34" i="1"/>
  <c r="O34" i="1"/>
  <c r="N34" i="1"/>
  <c r="M34" i="1"/>
  <c r="K34" i="1"/>
  <c r="G34" i="1"/>
  <c r="P33" i="1"/>
  <c r="O33" i="1"/>
  <c r="N33" i="1"/>
  <c r="M33" i="1"/>
  <c r="K33" i="1"/>
  <c r="G33" i="1"/>
  <c r="L33" i="1" s="1"/>
  <c r="P32" i="1"/>
  <c r="O32" i="1"/>
  <c r="N32" i="1"/>
  <c r="M32" i="1"/>
  <c r="K32" i="1"/>
  <c r="G32" i="1"/>
  <c r="P31" i="1"/>
  <c r="O31" i="1"/>
  <c r="N31" i="1"/>
  <c r="M31" i="1"/>
  <c r="K31" i="1"/>
  <c r="G31" i="1"/>
  <c r="L31" i="1" s="1"/>
  <c r="P30" i="1"/>
  <c r="O30" i="1"/>
  <c r="N30" i="1"/>
  <c r="M30" i="1"/>
  <c r="K30" i="1"/>
  <c r="G30" i="1"/>
  <c r="P29" i="1"/>
  <c r="O29" i="1"/>
  <c r="N29" i="1"/>
  <c r="M29" i="1"/>
  <c r="K29" i="1"/>
  <c r="G29" i="1"/>
  <c r="L29" i="1" s="1"/>
  <c r="P28" i="1"/>
  <c r="O28" i="1"/>
  <c r="N28" i="1"/>
  <c r="M28" i="1"/>
  <c r="K28" i="1"/>
  <c r="G28" i="1"/>
  <c r="H27" i="1"/>
  <c r="K27" i="1" s="1"/>
  <c r="E27" i="1"/>
  <c r="O27" i="1" s="1"/>
  <c r="D27" i="1"/>
  <c r="N27" i="1" s="1"/>
  <c r="C27" i="1"/>
  <c r="P26" i="1"/>
  <c r="O26" i="1"/>
  <c r="N26" i="1"/>
  <c r="M26" i="1"/>
  <c r="K26" i="1"/>
  <c r="G26" i="1"/>
  <c r="P25" i="1"/>
  <c r="O25" i="1"/>
  <c r="N25" i="1"/>
  <c r="M25" i="1"/>
  <c r="K25" i="1"/>
  <c r="G25" i="1"/>
  <c r="P24" i="1"/>
  <c r="O24" i="1"/>
  <c r="N24" i="1"/>
  <c r="M24" i="1"/>
  <c r="K24" i="1"/>
  <c r="G24" i="1"/>
  <c r="P23" i="1"/>
  <c r="O23" i="1"/>
  <c r="N23" i="1"/>
  <c r="M23" i="1"/>
  <c r="K23" i="1"/>
  <c r="G23" i="1"/>
  <c r="O22" i="1"/>
  <c r="N22" i="1"/>
  <c r="M22" i="1"/>
  <c r="F22" i="1"/>
  <c r="P21" i="1"/>
  <c r="O21" i="1"/>
  <c r="N21" i="1"/>
  <c r="M21" i="1"/>
  <c r="K21" i="1"/>
  <c r="L21" i="1" s="1"/>
  <c r="G21" i="1"/>
  <c r="P20" i="1"/>
  <c r="O20" i="1"/>
  <c r="N20" i="1"/>
  <c r="M20" i="1"/>
  <c r="K20" i="1"/>
  <c r="G20" i="1"/>
  <c r="L20" i="1" s="1"/>
  <c r="H19" i="1"/>
  <c r="K19" i="1" s="1"/>
  <c r="F19" i="1"/>
  <c r="P19" i="1" s="1"/>
  <c r="E19" i="1"/>
  <c r="O19" i="1" s="1"/>
  <c r="D19" i="1"/>
  <c r="N19" i="1" s="1"/>
  <c r="C19" i="1"/>
  <c r="M19" i="1" s="1"/>
  <c r="P18" i="1"/>
  <c r="O18" i="1"/>
  <c r="N18" i="1"/>
  <c r="M18" i="1"/>
  <c r="K18" i="1"/>
  <c r="L18" i="1" s="1"/>
  <c r="G18" i="1"/>
  <c r="P17" i="1"/>
  <c r="O17" i="1"/>
  <c r="N17" i="1"/>
  <c r="M17" i="1"/>
  <c r="K17" i="1"/>
  <c r="G17" i="1"/>
  <c r="L17" i="1" s="1"/>
  <c r="P16" i="1"/>
  <c r="O16" i="1"/>
  <c r="N16" i="1"/>
  <c r="M16" i="1"/>
  <c r="Q16" i="1" s="1"/>
  <c r="K16" i="1"/>
  <c r="G16" i="1"/>
  <c r="P15" i="1"/>
  <c r="O15" i="1"/>
  <c r="N15" i="1"/>
  <c r="M15" i="1"/>
  <c r="K15" i="1"/>
  <c r="L15" i="1" s="1"/>
  <c r="G15" i="1"/>
  <c r="P14" i="1"/>
  <c r="O14" i="1"/>
  <c r="N14" i="1"/>
  <c r="M14" i="1"/>
  <c r="K14" i="1"/>
  <c r="G14" i="1"/>
  <c r="P13" i="1"/>
  <c r="O13" i="1"/>
  <c r="N13" i="1"/>
  <c r="M13" i="1"/>
  <c r="K13" i="1"/>
  <c r="L13" i="1" s="1"/>
  <c r="P12" i="1"/>
  <c r="O12" i="1"/>
  <c r="N12" i="1"/>
  <c r="M12" i="1"/>
  <c r="K12" i="1"/>
  <c r="G12" i="1"/>
  <c r="P11" i="1"/>
  <c r="O11" i="1"/>
  <c r="N11" i="1"/>
  <c r="M11" i="1"/>
  <c r="K11" i="1"/>
  <c r="G11" i="1"/>
  <c r="L11" i="1" s="1"/>
  <c r="P10" i="1"/>
  <c r="O10" i="1"/>
  <c r="N10" i="1"/>
  <c r="M10" i="1"/>
  <c r="K10" i="1"/>
  <c r="G10" i="1"/>
  <c r="F9" i="1"/>
  <c r="P9" i="1" s="1"/>
  <c r="E9" i="1"/>
  <c r="O9" i="1" s="1"/>
  <c r="D9" i="1"/>
  <c r="N9" i="1" s="1"/>
  <c r="C9" i="1"/>
  <c r="P8" i="1"/>
  <c r="O8" i="1"/>
  <c r="N8" i="1"/>
  <c r="M8" i="1"/>
  <c r="K8" i="1"/>
  <c r="G8" i="1"/>
  <c r="P7" i="1"/>
  <c r="O7" i="1"/>
  <c r="N7" i="1"/>
  <c r="M7" i="1"/>
  <c r="G7" i="1"/>
  <c r="L7" i="1" s="1"/>
  <c r="P6" i="1"/>
  <c r="O6" i="1"/>
  <c r="N6" i="1"/>
  <c r="M6" i="1"/>
  <c r="H6" i="1"/>
  <c r="H9" i="1" s="1"/>
  <c r="G6" i="1"/>
  <c r="M5" i="1"/>
  <c r="Q5" i="1" s="1"/>
  <c r="K5" i="1"/>
  <c r="L5" i="1" s="1"/>
  <c r="G5" i="1"/>
  <c r="C47" i="2" l="1"/>
  <c r="C61" i="2"/>
  <c r="C83" i="2"/>
  <c r="C68" i="2"/>
  <c r="C22" i="2"/>
  <c r="P39" i="1"/>
  <c r="Q39" i="1" s="1"/>
  <c r="L10" i="1"/>
  <c r="Q11" i="1"/>
  <c r="L12" i="1"/>
  <c r="L14" i="1"/>
  <c r="L16" i="1"/>
  <c r="L23" i="1"/>
  <c r="L25" i="1"/>
  <c r="M27" i="1"/>
  <c r="L49" i="1"/>
  <c r="L51" i="1"/>
  <c r="L53" i="1"/>
  <c r="Q6" i="1"/>
  <c r="Q30" i="1"/>
  <c r="M40" i="1"/>
  <c r="M55" i="1"/>
  <c r="Q12" i="1"/>
  <c r="L42" i="1"/>
  <c r="Q50" i="1"/>
  <c r="Q15" i="1"/>
  <c r="Q28" i="1"/>
  <c r="Q32" i="1"/>
  <c r="Q34" i="1"/>
  <c r="Q36" i="1"/>
  <c r="Q38" i="1"/>
  <c r="Q41" i="1"/>
  <c r="Q43" i="1"/>
  <c r="Q45" i="1"/>
  <c r="L8" i="1"/>
  <c r="Q10" i="1"/>
  <c r="Q14" i="1"/>
  <c r="Q18" i="1"/>
  <c r="G39" i="1"/>
  <c r="L39" i="1" s="1"/>
  <c r="L44" i="1"/>
  <c r="L46" i="1"/>
  <c r="Q48" i="1"/>
  <c r="Q52" i="1"/>
  <c r="Q17" i="1"/>
  <c r="Q23" i="1"/>
  <c r="L24" i="1"/>
  <c r="Q25" i="1"/>
  <c r="L26" i="1"/>
  <c r="L28" i="1"/>
  <c r="Q29" i="1"/>
  <c r="L30" i="1"/>
  <c r="Q31" i="1"/>
  <c r="L32" i="1"/>
  <c r="Q33" i="1"/>
  <c r="L34" i="1"/>
  <c r="Q35" i="1"/>
  <c r="L36" i="1"/>
  <c r="Q37" i="1"/>
  <c r="L38" i="1"/>
  <c r="M9" i="1"/>
  <c r="K9" i="1"/>
  <c r="Q40" i="1"/>
  <c r="P54" i="1"/>
  <c r="Q54" i="1" s="1"/>
  <c r="G54" i="1"/>
  <c r="L54" i="1" s="1"/>
  <c r="F55" i="1"/>
  <c r="P55" i="1" s="1"/>
  <c r="Q8" i="1"/>
  <c r="G9" i="1"/>
  <c r="Q19" i="1"/>
  <c r="Q21" i="1"/>
  <c r="F27" i="1"/>
  <c r="P22" i="1"/>
  <c r="Q22" i="1" s="1"/>
  <c r="G22" i="1"/>
  <c r="L22" i="1" s="1"/>
  <c r="Q42" i="1"/>
  <c r="Q44" i="1"/>
  <c r="Q46" i="1"/>
  <c r="Q47" i="1"/>
  <c r="K6" i="1"/>
  <c r="L6" i="1" s="1"/>
  <c r="Q7" i="1"/>
  <c r="Q9" i="1" s="1"/>
  <c r="Q20" i="1"/>
  <c r="Q24" i="1"/>
  <c r="Q26" i="1"/>
  <c r="G55" i="1"/>
  <c r="L55" i="1" s="1"/>
  <c r="G40" i="1"/>
  <c r="L40" i="1" s="1"/>
  <c r="G19" i="1"/>
  <c r="L19" i="1" s="1"/>
  <c r="G47" i="1"/>
  <c r="L47" i="1" s="1"/>
  <c r="C67" i="2" l="1"/>
  <c r="C82" i="2"/>
  <c r="C9" i="2"/>
  <c r="Q55" i="1"/>
  <c r="L9" i="1"/>
  <c r="P27" i="1"/>
  <c r="G27" i="1"/>
  <c r="L27" i="1" s="1"/>
  <c r="C77" i="2" l="1"/>
  <c r="Q27" i="1"/>
</calcChain>
</file>

<file path=xl/sharedStrings.xml><?xml version="1.0" encoding="utf-8"?>
<sst xmlns="http://schemas.openxmlformats.org/spreadsheetml/2006/main" count="180" uniqueCount="150">
  <si>
    <t>ЦДМ норм.</t>
  </si>
  <si>
    <t>субс</t>
  </si>
  <si>
    <t>мест</t>
  </si>
  <si>
    <t>НФЗ</t>
  </si>
  <si>
    <t>НСИ</t>
  </si>
  <si>
    <t>Субс.</t>
  </si>
  <si>
    <t>контроль</t>
  </si>
  <si>
    <t>ДКР 302</t>
  </si>
  <si>
    <t>ДКР 304</t>
  </si>
  <si>
    <t>ДКР 305</t>
  </si>
  <si>
    <t>ДКР 308</t>
  </si>
  <si>
    <t>итого</t>
  </si>
  <si>
    <t>пед.пер.АУП</t>
  </si>
  <si>
    <t>обс.пер.</t>
  </si>
  <si>
    <t>сверх.норм.</t>
  </si>
  <si>
    <t>ВСЕГО</t>
  </si>
  <si>
    <t>всего</t>
  </si>
  <si>
    <t>наем жилья</t>
  </si>
  <si>
    <t>проезд</t>
  </si>
  <si>
    <t>суточные</t>
  </si>
  <si>
    <t>итого 212</t>
  </si>
  <si>
    <t>Транс.усл.ком.проезд</t>
  </si>
  <si>
    <t>Электросн.</t>
  </si>
  <si>
    <t>Тепло</t>
  </si>
  <si>
    <t>Газ</t>
  </si>
  <si>
    <t>Вода</t>
  </si>
  <si>
    <t>Проч.</t>
  </si>
  <si>
    <t>итого 223</t>
  </si>
  <si>
    <t>ОПС обс.</t>
  </si>
  <si>
    <t>уборка,мойка,мусор,дератиз.</t>
  </si>
  <si>
    <t>рем.коммуник.</t>
  </si>
  <si>
    <t>газ.хоз.</t>
  </si>
  <si>
    <t>рем.тран.</t>
  </si>
  <si>
    <t>ост.</t>
  </si>
  <si>
    <t>итого 225</t>
  </si>
  <si>
    <t>подписка</t>
  </si>
  <si>
    <t>внеш.сотр.</t>
  </si>
  <si>
    <t>внев.охрана</t>
  </si>
  <si>
    <t>устан ОПС</t>
  </si>
  <si>
    <t>семинары,курсы</t>
  </si>
  <si>
    <t>прогр.обесп.</t>
  </si>
  <si>
    <t>Гарант,Конст.</t>
  </si>
  <si>
    <t>ОСАГО</t>
  </si>
  <si>
    <t>услуги типог.</t>
  </si>
  <si>
    <t>Прож.пер.</t>
  </si>
  <si>
    <t>Прочие раб.</t>
  </si>
  <si>
    <t>итого 226</t>
  </si>
  <si>
    <t>Земел.налог</t>
  </si>
  <si>
    <t>экофонд</t>
  </si>
  <si>
    <t>Налог.имущ.</t>
  </si>
  <si>
    <t>транс.налог</t>
  </si>
  <si>
    <t>грам,медали,подарки</t>
  </si>
  <si>
    <t>Прочие расх.</t>
  </si>
  <si>
    <t>итого 290</t>
  </si>
  <si>
    <t>ГСМ</t>
  </si>
  <si>
    <t>ГСМ ком.</t>
  </si>
  <si>
    <t>Запчасти</t>
  </si>
  <si>
    <t>Матер.для обуч.</t>
  </si>
  <si>
    <t>запч.транс.средст.</t>
  </si>
  <si>
    <t>приобр канц,хоз. Тов.</t>
  </si>
  <si>
    <t>Проч.расх. По ув.ст.мат.</t>
  </si>
  <si>
    <t>итого 340</t>
  </si>
  <si>
    <t>Экономическая классификация расходов</t>
  </si>
  <si>
    <t>Моряки</t>
  </si>
  <si>
    <t>Наименование показателя</t>
  </si>
  <si>
    <t xml:space="preserve">Код статьи </t>
  </si>
  <si>
    <t>Прочие выплаты, в т.ч.</t>
  </si>
  <si>
    <t>Приобретение услуг, всего</t>
  </si>
  <si>
    <t>Оплата услуг связи</t>
  </si>
  <si>
    <t>транспортные услуги</t>
  </si>
  <si>
    <t xml:space="preserve">оплата проезда по служеб.командировкам </t>
  </si>
  <si>
    <t>оплата проезда на повышение квалификации</t>
  </si>
  <si>
    <t>Коммунальные услуги</t>
  </si>
  <si>
    <t>Оплата потребления тепловой энергии, в т.ч. оплата отопления и технологических нужд</t>
  </si>
  <si>
    <t>оплат потребления газа</t>
  </si>
  <si>
    <t>оплата потребления электроэнергии</t>
  </si>
  <si>
    <t>оплата водоснабжения помещений</t>
  </si>
  <si>
    <t>оплата прочих комуслуг</t>
  </si>
  <si>
    <t>Арендная плата (помещений, транспорта)</t>
  </si>
  <si>
    <t>Услуги по содержанию имущества</t>
  </si>
  <si>
    <t>вывоз мусора</t>
  </si>
  <si>
    <t>изгот вывес.печат.штамп.</t>
  </si>
  <si>
    <t>выкачка нечистот</t>
  </si>
  <si>
    <t>производств. Контроль</t>
  </si>
  <si>
    <t>очистка дым.вен.каналов</t>
  </si>
  <si>
    <t>Дератизация,дизенфек.</t>
  </si>
  <si>
    <t>пропитка</t>
  </si>
  <si>
    <t>заправка огнетушит.</t>
  </si>
  <si>
    <t>обсл оповещ.-"Стрелец"</t>
  </si>
  <si>
    <t>замер сопрот.изол.</t>
  </si>
  <si>
    <t>опрессовка</t>
  </si>
  <si>
    <t>авар.работы</t>
  </si>
  <si>
    <t>ремонт оборудования</t>
  </si>
  <si>
    <t>обслуж.газ. Х-ва</t>
  </si>
  <si>
    <t>технич. Обслуж. Автоматики безопасности КИПиА</t>
  </si>
  <si>
    <t>тех обсл КТС</t>
  </si>
  <si>
    <t>обсл. Узла учета,ТО газового хоз-ва</t>
  </si>
  <si>
    <t>Поверка газового хоз-ва</t>
  </si>
  <si>
    <t>Проверка технического состояния дымоходов и вентил.каналов</t>
  </si>
  <si>
    <t xml:space="preserve">тех. Обсл.ОПС </t>
  </si>
  <si>
    <t>поверка манометров</t>
  </si>
  <si>
    <t>оплата текущего ремонта зданий сооружений</t>
  </si>
  <si>
    <t>Разное</t>
  </si>
  <si>
    <t>оплата ремонта автотранспорта</t>
  </si>
  <si>
    <t>Прочие услуги</t>
  </si>
  <si>
    <t>оплата проживания по служебным командировкам</t>
  </si>
  <si>
    <t xml:space="preserve">обязательное страхование автогражданской ответственности </t>
  </si>
  <si>
    <t>услуги типогр.изгот.бланков,межевание</t>
  </si>
  <si>
    <t>обслуживание Кипа</t>
  </si>
  <si>
    <t>услуги КТС</t>
  </si>
  <si>
    <t>лиценз.информ. обесп.,оформ консульт.</t>
  </si>
  <si>
    <t>обучение ПБ</t>
  </si>
  <si>
    <t>Утилизация отходов ,</t>
  </si>
  <si>
    <t>курсы по охране труда-2чел.</t>
  </si>
  <si>
    <t>разные услуги</t>
  </si>
  <si>
    <t>оплата проживания повышения квалификации</t>
  </si>
  <si>
    <t>Социальное обеспечение</t>
  </si>
  <si>
    <t>Пособия по социальной помощи населению</t>
  </si>
  <si>
    <t xml:space="preserve">Прочие трансферты населению, в т.ч. </t>
  </si>
  <si>
    <t>питание</t>
  </si>
  <si>
    <t>путевки опекунам</t>
  </si>
  <si>
    <t>социальное пособие в секторе госуправления</t>
  </si>
  <si>
    <t>Прочие расходы</t>
  </si>
  <si>
    <t>прочие текущие расходы</t>
  </si>
  <si>
    <t>земельный налог</t>
  </si>
  <si>
    <t>транспортный налог</t>
  </si>
  <si>
    <t>Налог на имущество</t>
  </si>
  <si>
    <t>мероприятия в т.ч.</t>
  </si>
  <si>
    <t>подарки новог.</t>
  </si>
  <si>
    <t>мероприятия</t>
  </si>
  <si>
    <t>Поступление нефинансовых активов</t>
  </si>
  <si>
    <t>Увеличение стоимости основных средств</t>
  </si>
  <si>
    <t xml:space="preserve">приобретение мягкого инвентаря              </t>
  </si>
  <si>
    <t>приобретение прочих материалов</t>
  </si>
  <si>
    <t>приобретение оборудования</t>
  </si>
  <si>
    <t>Увеличение стоимости материальных активов</t>
  </si>
  <si>
    <t>Увеличение  стоимости материальных запасов</t>
  </si>
  <si>
    <t>медикаменты</t>
  </si>
  <si>
    <t>питание (бюджет)</t>
  </si>
  <si>
    <t>ГСМ связанные с командиров.</t>
  </si>
  <si>
    <t>приобретение МБП&lt; 12мес.</t>
  </si>
  <si>
    <t xml:space="preserve">в том ч.   </t>
  </si>
  <si>
    <t>приобретение канц,хоз товар.</t>
  </si>
  <si>
    <t>Мяг .инвентарь</t>
  </si>
  <si>
    <t>запчасти выч.тех.</t>
  </si>
  <si>
    <t>запчасти транс.средст.</t>
  </si>
  <si>
    <t>моющие ср-ва</t>
  </si>
  <si>
    <t>остальное</t>
  </si>
  <si>
    <t>закуп матер.используемых в процессе обучен.</t>
  </si>
  <si>
    <t>ИТОГО РАСХОДОВ ИЗ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</si>
</sst>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1" fillId="3" borderId="2" xfId="0" applyFont="1" applyFill="1" applyBorder="1"/>
    <xf numFmtId="0" fontId="2" fillId="4" borderId="1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3" fillId="0" borderId="3" xfId="0" applyFont="1" applyBorder="1"/>
    <xf numFmtId="0" fontId="2" fillId="2" borderId="3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4" borderId="3" xfId="0" applyFont="1" applyFill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0" borderId="5" xfId="0" applyFont="1" applyBorder="1"/>
    <xf numFmtId="0" fontId="1" fillId="4" borderId="4" xfId="0" applyFont="1" applyFill="1" applyBorder="1"/>
    <xf numFmtId="4" fontId="2" fillId="2" borderId="6" xfId="0" applyNumberFormat="1" applyFont="1" applyFill="1" applyBorder="1"/>
    <xf numFmtId="0" fontId="2" fillId="6" borderId="8" xfId="0" applyFont="1" applyFill="1" applyBorder="1"/>
    <xf numFmtId="0" fontId="2" fillId="2" borderId="9" xfId="0" applyFont="1" applyFill="1" applyBorder="1"/>
    <xf numFmtId="4" fontId="2" fillId="4" borderId="10" xfId="0" applyNumberFormat="1" applyFont="1" applyFill="1" applyBorder="1"/>
    <xf numFmtId="2" fontId="2" fillId="6" borderId="6" xfId="0" applyNumberFormat="1" applyFont="1" applyFill="1" applyBorder="1"/>
    <xf numFmtId="0" fontId="2" fillId="0" borderId="8" xfId="0" applyFont="1" applyBorder="1"/>
    <xf numFmtId="3" fontId="2" fillId="0" borderId="8" xfId="0" applyNumberFormat="1" applyFont="1" applyBorder="1"/>
    <xf numFmtId="0" fontId="2" fillId="6" borderId="7" xfId="0" applyFont="1" applyFill="1" applyBorder="1"/>
    <xf numFmtId="2" fontId="2" fillId="0" borderId="8" xfId="0" applyNumberFormat="1" applyFont="1" applyBorder="1"/>
    <xf numFmtId="0" fontId="1" fillId="0" borderId="8" xfId="0" applyFont="1" applyBorder="1"/>
    <xf numFmtId="2" fontId="1" fillId="0" borderId="8" xfId="0" applyNumberFormat="1" applyFont="1" applyBorder="1"/>
    <xf numFmtId="4" fontId="1" fillId="2" borderId="8" xfId="0" applyNumberFormat="1" applyFont="1" applyFill="1" applyBorder="1"/>
    <xf numFmtId="0" fontId="1" fillId="6" borderId="11" xfId="0" applyFont="1" applyFill="1" applyBorder="1"/>
    <xf numFmtId="4" fontId="1" fillId="4" borderId="10" xfId="0" applyNumberFormat="1" applyFont="1" applyFill="1" applyBorder="1"/>
    <xf numFmtId="0" fontId="2" fillId="6" borderId="11" xfId="0" applyFont="1" applyFill="1" applyBorder="1"/>
    <xf numFmtId="0" fontId="2" fillId="7" borderId="8" xfId="0" applyFont="1" applyFill="1" applyBorder="1"/>
    <xf numFmtId="0" fontId="1" fillId="6" borderId="8" xfId="0" applyFont="1" applyFill="1" applyBorder="1"/>
    <xf numFmtId="2" fontId="2" fillId="6" borderId="8" xfId="0" applyNumberFormat="1" applyFont="1" applyFill="1" applyBorder="1"/>
    <xf numFmtId="4" fontId="1" fillId="2" borderId="6" xfId="0" applyNumberFormat="1" applyFont="1" applyFill="1" applyBorder="1"/>
    <xf numFmtId="3" fontId="1" fillId="0" borderId="8" xfId="0" applyNumberFormat="1" applyFont="1" applyBorder="1"/>
    <xf numFmtId="0" fontId="1" fillId="6" borderId="7" xfId="0" applyFont="1" applyFill="1" applyBorder="1"/>
    <xf numFmtId="0" fontId="2" fillId="6" borderId="6" xfId="0" applyFont="1" applyFill="1" applyBorder="1"/>
    <xf numFmtId="4" fontId="2" fillId="2" borderId="8" xfId="0" applyNumberFormat="1" applyFont="1" applyFill="1" applyBorder="1"/>
    <xf numFmtId="0" fontId="1" fillId="8" borderId="8" xfId="0" applyFont="1" applyFill="1" applyBorder="1"/>
    <xf numFmtId="2" fontId="1" fillId="5" borderId="8" xfId="0" applyNumberFormat="1" applyFont="1" applyFill="1" applyBorder="1"/>
    <xf numFmtId="0" fontId="5" fillId="0" borderId="13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0" fillId="0" borderId="18" xfId="0" applyFont="1" applyBorder="1" applyAlignment="1">
      <alignment horizontal="left" wrapText="1"/>
    </xf>
    <xf numFmtId="0" fontId="10" fillId="6" borderId="1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8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6" borderId="12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0" fontId="7" fillId="10" borderId="27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2" fontId="5" fillId="6" borderId="25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left"/>
    </xf>
    <xf numFmtId="0" fontId="5" fillId="10" borderId="25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 wrapText="1"/>
    </xf>
    <xf numFmtId="0" fontId="7" fillId="0" borderId="19" xfId="0" applyFont="1" applyBorder="1" applyAlignment="1">
      <alignment horizontal="center"/>
    </xf>
    <xf numFmtId="0" fontId="12" fillId="0" borderId="27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/>
    </xf>
    <xf numFmtId="0" fontId="10" fillId="11" borderId="12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2" fontId="7" fillId="3" borderId="15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7" fillId="5" borderId="20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9" fillId="0" borderId="22" xfId="0" applyFont="1" applyBorder="1" applyAlignment="1">
      <alignment horizontal="left"/>
    </xf>
    <xf numFmtId="1" fontId="7" fillId="0" borderId="20" xfId="0" applyNumberFormat="1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2" fontId="7" fillId="8" borderId="25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7" fillId="10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7" fillId="10" borderId="11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7" fillId="0" borderId="11" xfId="0" applyFont="1" applyBorder="1" applyAlignment="1">
      <alignment horizontal="left"/>
    </xf>
    <xf numFmtId="0" fontId="0" fillId="10" borderId="19" xfId="0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9" fillId="0" borderId="26" xfId="0" applyFont="1" applyBorder="1" applyAlignment="1">
      <alignment horizontal="left"/>
    </xf>
    <xf numFmtId="1" fontId="7" fillId="3" borderId="25" xfId="0" applyNumberFormat="1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2" fontId="7" fillId="3" borderId="25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0" fillId="0" borderId="25" xfId="0" applyFill="1" applyBorder="1"/>
    <xf numFmtId="0" fontId="7" fillId="0" borderId="11" xfId="0" applyFont="1" applyFill="1" applyBorder="1" applyAlignment="1">
      <alignment horizontal="left"/>
    </xf>
    <xf numFmtId="0" fontId="6" fillId="6" borderId="23" xfId="0" applyFont="1" applyFill="1" applyBorder="1" applyAlignment="1">
      <alignment horizontal="left"/>
    </xf>
    <xf numFmtId="0" fontId="11" fillId="0" borderId="28" xfId="0" applyFont="1" applyBorder="1"/>
    <xf numFmtId="0" fontId="11" fillId="0" borderId="24" xfId="0" applyFont="1" applyBorder="1"/>
    <xf numFmtId="0" fontId="0" fillId="0" borderId="25" xfId="0" applyFill="1" applyBorder="1" applyAlignment="1">
      <alignment horizontal="center"/>
    </xf>
    <xf numFmtId="0" fontId="0" fillId="0" borderId="12" xfId="0" applyBorder="1"/>
    <xf numFmtId="0" fontId="0" fillId="0" borderId="25" xfId="0" applyBorder="1"/>
    <xf numFmtId="0" fontId="6" fillId="6" borderId="23" xfId="0" applyFont="1" applyFill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6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2" workbookViewId="0">
      <selection activeCell="G60" sqref="G60"/>
    </sheetView>
  </sheetViews>
  <sheetFormatPr defaultRowHeight="15" x14ac:dyDescent="0.25"/>
  <cols>
    <col min="7" max="7" width="10.85546875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4"/>
      <c r="H1" s="5" t="s">
        <v>1</v>
      </c>
      <c r="I1" s="5" t="s">
        <v>1</v>
      </c>
      <c r="J1" s="5" t="s">
        <v>1</v>
      </c>
      <c r="K1" s="2"/>
      <c r="L1" s="6" t="s">
        <v>2</v>
      </c>
      <c r="M1" s="3" t="s">
        <v>2</v>
      </c>
      <c r="N1" s="3" t="s">
        <v>2</v>
      </c>
      <c r="O1" s="3" t="s">
        <v>2</v>
      </c>
      <c r="P1" s="3" t="s">
        <v>2</v>
      </c>
      <c r="Q1" s="3"/>
    </row>
    <row r="2" spans="1:17" x14ac:dyDescent="0.25">
      <c r="A2" s="7"/>
      <c r="B2" s="8"/>
      <c r="C2" s="9" t="s">
        <v>3</v>
      </c>
      <c r="D2" s="9" t="s">
        <v>4</v>
      </c>
      <c r="E2" s="9"/>
      <c r="F2" s="9"/>
      <c r="G2" s="10"/>
      <c r="H2" s="11"/>
      <c r="I2" s="11"/>
      <c r="J2" s="11"/>
      <c r="K2" s="12" t="s">
        <v>5</v>
      </c>
      <c r="L2" s="13" t="s">
        <v>6</v>
      </c>
      <c r="M2" s="9" t="s">
        <v>3</v>
      </c>
      <c r="N2" s="9" t="s">
        <v>4</v>
      </c>
      <c r="O2" s="9"/>
      <c r="P2" s="9"/>
      <c r="Q2" s="7"/>
    </row>
    <row r="3" spans="1:17" x14ac:dyDescent="0.25">
      <c r="A3" s="7"/>
      <c r="B3" s="8"/>
      <c r="C3" s="14" t="s">
        <v>7</v>
      </c>
      <c r="D3" s="14" t="s">
        <v>8</v>
      </c>
      <c r="E3" s="14" t="s">
        <v>9</v>
      </c>
      <c r="F3" s="14" t="s">
        <v>10</v>
      </c>
      <c r="G3" s="10"/>
      <c r="H3" s="11" t="s">
        <v>7</v>
      </c>
      <c r="I3" s="11" t="s">
        <v>9</v>
      </c>
      <c r="J3" s="11" t="s">
        <v>8</v>
      </c>
      <c r="K3" s="12" t="s">
        <v>11</v>
      </c>
      <c r="L3" s="13"/>
      <c r="M3" s="14" t="s">
        <v>7</v>
      </c>
      <c r="N3" s="14" t="s">
        <v>8</v>
      </c>
      <c r="O3" s="14" t="s">
        <v>9</v>
      </c>
      <c r="P3" s="14" t="s">
        <v>10</v>
      </c>
      <c r="Q3" s="7"/>
    </row>
    <row r="4" spans="1:17" ht="15.75" thickBot="1" x14ac:dyDescent="0.3">
      <c r="A4" s="15"/>
      <c r="B4" s="16"/>
      <c r="C4" s="17" t="s">
        <v>12</v>
      </c>
      <c r="D4" s="17" t="s">
        <v>13</v>
      </c>
      <c r="E4" s="18">
        <v>211.21299999999999</v>
      </c>
      <c r="F4" s="17" t="s">
        <v>14</v>
      </c>
      <c r="G4" s="19" t="s">
        <v>15</v>
      </c>
      <c r="H4" s="20" t="s">
        <v>11</v>
      </c>
      <c r="I4" s="20" t="s">
        <v>11</v>
      </c>
      <c r="J4" s="11" t="s">
        <v>11</v>
      </c>
      <c r="K4" s="21"/>
      <c r="L4" s="22" t="s">
        <v>16</v>
      </c>
      <c r="M4" s="17" t="s">
        <v>12</v>
      </c>
      <c r="N4" s="17" t="s">
        <v>13</v>
      </c>
      <c r="O4" s="18">
        <v>211.21299999999999</v>
      </c>
      <c r="P4" s="17" t="s">
        <v>14</v>
      </c>
      <c r="Q4" s="18" t="s">
        <v>15</v>
      </c>
    </row>
    <row r="5" spans="1:17" ht="15.75" thickBot="1" x14ac:dyDescent="0.3">
      <c r="A5" s="28"/>
      <c r="B5" s="28"/>
      <c r="C5" s="28"/>
      <c r="D5" s="24"/>
      <c r="E5" s="28"/>
      <c r="F5" s="28"/>
      <c r="G5" s="23">
        <f>C5+D5+E5+F5</f>
        <v>0</v>
      </c>
      <c r="H5" s="28"/>
      <c r="I5" s="37"/>
      <c r="J5" s="24"/>
      <c r="K5" s="25">
        <f>C5</f>
        <v>0</v>
      </c>
      <c r="L5" s="26">
        <f t="shared" ref="L5:L55" si="0">G5-K5</f>
        <v>0</v>
      </c>
      <c r="M5" s="27">
        <f t="shared" ref="M5:M55" si="1">C5-H5</f>
        <v>0</v>
      </c>
      <c r="N5" s="24"/>
      <c r="O5" s="28"/>
      <c r="P5" s="28"/>
      <c r="Q5" s="23">
        <f>M5+N5+O5+P5</f>
        <v>0</v>
      </c>
    </row>
    <row r="6" spans="1:17" ht="15.75" thickBot="1" x14ac:dyDescent="0.3">
      <c r="A6" s="28" t="s">
        <v>17</v>
      </c>
      <c r="B6" s="29">
        <v>212004</v>
      </c>
      <c r="C6" s="38"/>
      <c r="D6" s="24"/>
      <c r="E6" s="28"/>
      <c r="F6" s="28">
        <v>8000</v>
      </c>
      <c r="G6" s="23">
        <f>C6+D6+E6+F6</f>
        <v>8000</v>
      </c>
      <c r="H6" s="38">
        <f>10000-10000</f>
        <v>0</v>
      </c>
      <c r="I6" s="30"/>
      <c r="J6" s="24"/>
      <c r="K6" s="25">
        <f>H6+I6+J6</f>
        <v>0</v>
      </c>
      <c r="L6" s="26">
        <f t="shared" si="0"/>
        <v>8000</v>
      </c>
      <c r="M6" s="27">
        <f t="shared" si="1"/>
        <v>0</v>
      </c>
      <c r="N6" s="24">
        <f t="shared" ref="N6:N55" si="2">D6-J6</f>
        <v>0</v>
      </c>
      <c r="O6" s="28">
        <f t="shared" ref="O6:O55" si="3">E6-I6</f>
        <v>0</v>
      </c>
      <c r="P6" s="28">
        <f t="shared" ref="P6:P55" si="4">F6</f>
        <v>8000</v>
      </c>
      <c r="Q6" s="23">
        <f>M6+N6+O6+P6</f>
        <v>8000</v>
      </c>
    </row>
    <row r="7" spans="1:17" ht="15.75" thickBot="1" x14ac:dyDescent="0.3">
      <c r="A7" s="28" t="s">
        <v>18</v>
      </c>
      <c r="B7" s="29">
        <v>212005</v>
      </c>
      <c r="C7" s="38"/>
      <c r="D7" s="24"/>
      <c r="E7" s="28"/>
      <c r="F7" s="28">
        <v>6000</v>
      </c>
      <c r="G7" s="23">
        <f>C7+D7+E7+F7</f>
        <v>6000</v>
      </c>
      <c r="H7" s="38"/>
      <c r="I7" s="30"/>
      <c r="J7" s="24"/>
      <c r="K7" s="25"/>
      <c r="L7" s="26">
        <f t="shared" si="0"/>
        <v>6000</v>
      </c>
      <c r="M7" s="27">
        <f t="shared" si="1"/>
        <v>0</v>
      </c>
      <c r="N7" s="24">
        <f t="shared" si="2"/>
        <v>0</v>
      </c>
      <c r="O7" s="28">
        <f t="shared" si="3"/>
        <v>0</v>
      </c>
      <c r="P7" s="28">
        <f t="shared" si="4"/>
        <v>6000</v>
      </c>
      <c r="Q7" s="23">
        <f>M7+N7+O7+P7</f>
        <v>6000</v>
      </c>
    </row>
    <row r="8" spans="1:17" ht="15.75" thickBot="1" x14ac:dyDescent="0.3">
      <c r="A8" s="28" t="s">
        <v>19</v>
      </c>
      <c r="B8" s="29">
        <v>212006</v>
      </c>
      <c r="C8" s="38"/>
      <c r="D8" s="24"/>
      <c r="E8" s="28"/>
      <c r="F8" s="28">
        <v>6000</v>
      </c>
      <c r="G8" s="23">
        <f>C8+D8+E8+F8</f>
        <v>6000</v>
      </c>
      <c r="H8" s="38"/>
      <c r="I8" s="30"/>
      <c r="J8" s="24"/>
      <c r="K8" s="25">
        <f t="shared" ref="K8:K55" si="5">H8+I8+J8</f>
        <v>0</v>
      </c>
      <c r="L8" s="26">
        <f t="shared" si="0"/>
        <v>6000</v>
      </c>
      <c r="M8" s="27">
        <f t="shared" si="1"/>
        <v>0</v>
      </c>
      <c r="N8" s="24">
        <f t="shared" si="2"/>
        <v>0</v>
      </c>
      <c r="O8" s="28">
        <f t="shared" si="3"/>
        <v>0</v>
      </c>
      <c r="P8" s="28">
        <f t="shared" si="4"/>
        <v>6000</v>
      </c>
      <c r="Q8" s="23">
        <f>M8+N8+O8+P8</f>
        <v>6000</v>
      </c>
    </row>
    <row r="9" spans="1:17" ht="15.75" thickBot="1" x14ac:dyDescent="0.3">
      <c r="A9" s="28"/>
      <c r="B9" s="32" t="s">
        <v>20</v>
      </c>
      <c r="C9" s="32">
        <f t="shared" ref="C9:H9" si="6">SUM(C6:C8)</f>
        <v>0</v>
      </c>
      <c r="D9" s="32">
        <f t="shared" si="6"/>
        <v>0</v>
      </c>
      <c r="E9" s="32">
        <f t="shared" si="6"/>
        <v>0</v>
      </c>
      <c r="F9" s="32">
        <f t="shared" si="6"/>
        <v>20000</v>
      </c>
      <c r="G9" s="34">
        <f t="shared" si="6"/>
        <v>20000</v>
      </c>
      <c r="H9" s="32">
        <f t="shared" si="6"/>
        <v>0</v>
      </c>
      <c r="I9" s="35"/>
      <c r="J9" s="39"/>
      <c r="K9" s="25">
        <f t="shared" si="5"/>
        <v>0</v>
      </c>
      <c r="L9" s="36">
        <f t="shared" si="0"/>
        <v>20000</v>
      </c>
      <c r="M9" s="27">
        <f t="shared" si="1"/>
        <v>0</v>
      </c>
      <c r="N9" s="24">
        <f t="shared" si="2"/>
        <v>0</v>
      </c>
      <c r="O9" s="28">
        <f t="shared" si="3"/>
        <v>0</v>
      </c>
      <c r="P9" s="28">
        <f t="shared" si="4"/>
        <v>20000</v>
      </c>
      <c r="Q9" s="34">
        <f>SUM(Q6:Q8)</f>
        <v>20000</v>
      </c>
    </row>
    <row r="10" spans="1:17" ht="15.75" thickBot="1" x14ac:dyDescent="0.3">
      <c r="A10" s="28"/>
      <c r="B10" s="28"/>
      <c r="C10" s="28"/>
      <c r="D10" s="24"/>
      <c r="E10" s="28"/>
      <c r="F10" s="28"/>
      <c r="G10" s="23">
        <f t="shared" ref="G10:G12" si="7">C10+D10+E10+F10</f>
        <v>0</v>
      </c>
      <c r="H10" s="28"/>
      <c r="I10" s="37"/>
      <c r="J10" s="24"/>
      <c r="K10" s="25">
        <f t="shared" si="5"/>
        <v>0</v>
      </c>
      <c r="L10" s="26">
        <f t="shared" si="0"/>
        <v>0</v>
      </c>
      <c r="M10" s="27">
        <f t="shared" si="1"/>
        <v>0</v>
      </c>
      <c r="N10" s="24">
        <f t="shared" si="2"/>
        <v>0</v>
      </c>
      <c r="O10" s="28">
        <f t="shared" si="3"/>
        <v>0</v>
      </c>
      <c r="P10" s="28">
        <f t="shared" si="4"/>
        <v>0</v>
      </c>
      <c r="Q10" s="23">
        <f t="shared" ref="Q10:Q12" si="8">M10+N10+O10+P10</f>
        <v>0</v>
      </c>
    </row>
    <row r="11" spans="1:17" ht="15.75" thickBot="1" x14ac:dyDescent="0.3">
      <c r="A11" s="28"/>
      <c r="B11" s="42">
        <v>221</v>
      </c>
      <c r="C11" s="28"/>
      <c r="D11" s="28"/>
      <c r="E11" s="28"/>
      <c r="F11" s="32">
        <v>8265</v>
      </c>
      <c r="G11" s="41">
        <f t="shared" si="7"/>
        <v>8265</v>
      </c>
      <c r="H11" s="28"/>
      <c r="I11" s="43"/>
      <c r="J11" s="39"/>
      <c r="K11" s="25">
        <f t="shared" si="5"/>
        <v>0</v>
      </c>
      <c r="L11" s="36">
        <f t="shared" si="0"/>
        <v>8265</v>
      </c>
      <c r="M11" s="44">
        <f t="shared" si="1"/>
        <v>0</v>
      </c>
      <c r="N11" s="24">
        <f t="shared" si="2"/>
        <v>0</v>
      </c>
      <c r="O11" s="28">
        <f t="shared" si="3"/>
        <v>0</v>
      </c>
      <c r="P11" s="28">
        <f t="shared" si="4"/>
        <v>8265</v>
      </c>
      <c r="Q11" s="41">
        <f t="shared" si="8"/>
        <v>8265</v>
      </c>
    </row>
    <row r="12" spans="1:17" ht="15.75" thickBot="1" x14ac:dyDescent="0.3">
      <c r="A12" s="28" t="s">
        <v>21</v>
      </c>
      <c r="B12" s="42">
        <v>222099</v>
      </c>
      <c r="C12" s="38"/>
      <c r="D12" s="28"/>
      <c r="E12" s="28"/>
      <c r="F12" s="32">
        <v>3000</v>
      </c>
      <c r="G12" s="41">
        <f t="shared" si="7"/>
        <v>3000</v>
      </c>
      <c r="H12" s="38"/>
      <c r="I12" s="30"/>
      <c r="J12" s="24"/>
      <c r="K12" s="25">
        <f t="shared" si="5"/>
        <v>0</v>
      </c>
      <c r="L12" s="36">
        <f t="shared" si="0"/>
        <v>3000</v>
      </c>
      <c r="M12" s="44">
        <f t="shared" si="1"/>
        <v>0</v>
      </c>
      <c r="N12" s="24">
        <f t="shared" si="2"/>
        <v>0</v>
      </c>
      <c r="O12" s="28">
        <f t="shared" si="3"/>
        <v>0</v>
      </c>
      <c r="P12" s="28">
        <f t="shared" si="4"/>
        <v>3000</v>
      </c>
      <c r="Q12" s="41">
        <f t="shared" si="8"/>
        <v>3000</v>
      </c>
    </row>
    <row r="13" spans="1:17" ht="15.75" thickBot="1" x14ac:dyDescent="0.3">
      <c r="A13" s="28"/>
      <c r="B13" s="28"/>
      <c r="C13" s="28"/>
      <c r="D13" s="28"/>
      <c r="E13" s="28"/>
      <c r="F13" s="28"/>
      <c r="G13" s="45"/>
      <c r="H13" s="28"/>
      <c r="I13" s="37"/>
      <c r="J13" s="24"/>
      <c r="K13" s="25">
        <f t="shared" si="5"/>
        <v>0</v>
      </c>
      <c r="L13" s="26">
        <f t="shared" si="0"/>
        <v>0</v>
      </c>
      <c r="M13" s="44">
        <f t="shared" si="1"/>
        <v>0</v>
      </c>
      <c r="N13" s="24">
        <f t="shared" si="2"/>
        <v>0</v>
      </c>
      <c r="O13" s="28">
        <f t="shared" si="3"/>
        <v>0</v>
      </c>
      <c r="P13" s="28">
        <f t="shared" si="4"/>
        <v>0</v>
      </c>
      <c r="Q13" s="45"/>
    </row>
    <row r="14" spans="1:17" ht="15.75" thickBot="1" x14ac:dyDescent="0.3">
      <c r="A14" s="32" t="s">
        <v>22</v>
      </c>
      <c r="B14" s="29">
        <v>223001</v>
      </c>
      <c r="C14" s="28"/>
      <c r="D14" s="28"/>
      <c r="E14" s="28"/>
      <c r="F14" s="28">
        <v>53458.74</v>
      </c>
      <c r="G14" s="23">
        <f t="shared" ref="G14:G55" si="9">C14+D14+E14+F14</f>
        <v>53458.74</v>
      </c>
      <c r="H14" s="28"/>
      <c r="I14" s="30"/>
      <c r="J14" s="24"/>
      <c r="K14" s="25">
        <f t="shared" si="5"/>
        <v>0</v>
      </c>
      <c r="L14" s="26">
        <f t="shared" si="0"/>
        <v>53458.74</v>
      </c>
      <c r="M14" s="44">
        <f t="shared" si="1"/>
        <v>0</v>
      </c>
      <c r="N14" s="24">
        <f t="shared" si="2"/>
        <v>0</v>
      </c>
      <c r="O14" s="28">
        <f t="shared" si="3"/>
        <v>0</v>
      </c>
      <c r="P14" s="28">
        <f t="shared" si="4"/>
        <v>53458.74</v>
      </c>
      <c r="Q14" s="23">
        <f t="shared" ref="Q14:Q55" si="10">M14+N14+O14+P14</f>
        <v>53458.74</v>
      </c>
    </row>
    <row r="15" spans="1:17" ht="15.75" thickBot="1" x14ac:dyDescent="0.3">
      <c r="A15" s="32" t="s">
        <v>23</v>
      </c>
      <c r="B15" s="29">
        <v>223002</v>
      </c>
      <c r="C15" s="28"/>
      <c r="D15" s="28"/>
      <c r="E15" s="28">
        <v>0</v>
      </c>
      <c r="F15" s="28">
        <v>79492.38</v>
      </c>
      <c r="G15" s="23">
        <f t="shared" si="9"/>
        <v>79492.38</v>
      </c>
      <c r="H15" s="28"/>
      <c r="I15" s="30"/>
      <c r="J15" s="40"/>
      <c r="K15" s="25">
        <f t="shared" si="5"/>
        <v>0</v>
      </c>
      <c r="L15" s="26">
        <f t="shared" si="0"/>
        <v>79492.38</v>
      </c>
      <c r="M15" s="44">
        <f t="shared" si="1"/>
        <v>0</v>
      </c>
      <c r="N15" s="24">
        <f t="shared" si="2"/>
        <v>0</v>
      </c>
      <c r="O15" s="28">
        <f t="shared" si="3"/>
        <v>0</v>
      </c>
      <c r="P15" s="28">
        <f t="shared" si="4"/>
        <v>79492.38</v>
      </c>
      <c r="Q15" s="23">
        <f t="shared" si="10"/>
        <v>79492.38</v>
      </c>
    </row>
    <row r="16" spans="1:17" ht="15.75" thickBot="1" x14ac:dyDescent="0.3">
      <c r="A16" s="32" t="s">
        <v>24</v>
      </c>
      <c r="B16" s="29">
        <v>223003</v>
      </c>
      <c r="C16" s="28"/>
      <c r="D16" s="28"/>
      <c r="E16" s="28"/>
      <c r="F16" s="28"/>
      <c r="G16" s="23">
        <f t="shared" si="9"/>
        <v>0</v>
      </c>
      <c r="H16" s="28"/>
      <c r="I16" s="30"/>
      <c r="J16" s="24"/>
      <c r="K16" s="25">
        <f t="shared" si="5"/>
        <v>0</v>
      </c>
      <c r="L16" s="26">
        <f t="shared" si="0"/>
        <v>0</v>
      </c>
      <c r="M16" s="44">
        <f t="shared" si="1"/>
        <v>0</v>
      </c>
      <c r="N16" s="24">
        <f t="shared" si="2"/>
        <v>0</v>
      </c>
      <c r="O16" s="28">
        <f t="shared" si="3"/>
        <v>0</v>
      </c>
      <c r="P16" s="28">
        <f t="shared" si="4"/>
        <v>0</v>
      </c>
      <c r="Q16" s="23">
        <f t="shared" si="10"/>
        <v>0</v>
      </c>
    </row>
    <row r="17" spans="1:17" ht="15.75" thickBot="1" x14ac:dyDescent="0.3">
      <c r="A17" s="32" t="s">
        <v>25</v>
      </c>
      <c r="B17" s="29">
        <v>223004</v>
      </c>
      <c r="C17" s="28"/>
      <c r="D17" s="24"/>
      <c r="E17" s="28"/>
      <c r="F17" s="28">
        <v>6255.81</v>
      </c>
      <c r="G17" s="23">
        <f t="shared" si="9"/>
        <v>6255.81</v>
      </c>
      <c r="H17" s="28"/>
      <c r="I17" s="30"/>
      <c r="J17" s="24"/>
      <c r="K17" s="25">
        <f t="shared" si="5"/>
        <v>0</v>
      </c>
      <c r="L17" s="26">
        <f t="shared" si="0"/>
        <v>6255.81</v>
      </c>
      <c r="M17" s="44">
        <f t="shared" si="1"/>
        <v>0</v>
      </c>
      <c r="N17" s="24">
        <f t="shared" si="2"/>
        <v>0</v>
      </c>
      <c r="O17" s="28">
        <f t="shared" si="3"/>
        <v>0</v>
      </c>
      <c r="P17" s="28">
        <f t="shared" si="4"/>
        <v>6255.81</v>
      </c>
      <c r="Q17" s="23">
        <f t="shared" si="10"/>
        <v>6255.81</v>
      </c>
    </row>
    <row r="18" spans="1:17" ht="15.75" thickBot="1" x14ac:dyDescent="0.3">
      <c r="A18" s="32" t="s">
        <v>26</v>
      </c>
      <c r="B18" s="29">
        <v>223099</v>
      </c>
      <c r="C18" s="28"/>
      <c r="D18" s="28"/>
      <c r="E18" s="28"/>
      <c r="F18" s="28"/>
      <c r="G18" s="23">
        <f t="shared" si="9"/>
        <v>0</v>
      </c>
      <c r="H18" s="28"/>
      <c r="I18" s="30"/>
      <c r="J18" s="24"/>
      <c r="K18" s="25">
        <f t="shared" si="5"/>
        <v>0</v>
      </c>
      <c r="L18" s="26">
        <f t="shared" si="0"/>
        <v>0</v>
      </c>
      <c r="M18" s="44">
        <f t="shared" si="1"/>
        <v>0</v>
      </c>
      <c r="N18" s="24">
        <f t="shared" si="2"/>
        <v>0</v>
      </c>
      <c r="O18" s="28">
        <f t="shared" si="3"/>
        <v>0</v>
      </c>
      <c r="P18" s="28">
        <f t="shared" si="4"/>
        <v>0</v>
      </c>
      <c r="Q18" s="23">
        <f t="shared" si="10"/>
        <v>0</v>
      </c>
    </row>
    <row r="19" spans="1:17" ht="15.75" thickBot="1" x14ac:dyDescent="0.3">
      <c r="A19" s="28"/>
      <c r="B19" s="32" t="s">
        <v>27</v>
      </c>
      <c r="C19" s="32">
        <f>SUM(C14:C18)</f>
        <v>0</v>
      </c>
      <c r="D19" s="32">
        <f>SUM(D14:D18)</f>
        <v>0</v>
      </c>
      <c r="E19" s="32">
        <f>SUM(E14:E18)</f>
        <v>0</v>
      </c>
      <c r="F19" s="32">
        <f>SUM(F14:F18)</f>
        <v>139206.93</v>
      </c>
      <c r="G19" s="41">
        <f t="shared" si="9"/>
        <v>139206.93</v>
      </c>
      <c r="H19" s="32">
        <f>SUM(H14:H18)</f>
        <v>0</v>
      </c>
      <c r="I19" s="35"/>
      <c r="J19" s="39"/>
      <c r="K19" s="25">
        <f t="shared" si="5"/>
        <v>0</v>
      </c>
      <c r="L19" s="36">
        <f t="shared" si="0"/>
        <v>139206.93</v>
      </c>
      <c r="M19" s="44">
        <f t="shared" si="1"/>
        <v>0</v>
      </c>
      <c r="N19" s="24">
        <f t="shared" si="2"/>
        <v>0</v>
      </c>
      <c r="O19" s="28">
        <f t="shared" si="3"/>
        <v>0</v>
      </c>
      <c r="P19" s="28">
        <f t="shared" si="4"/>
        <v>139206.93</v>
      </c>
      <c r="Q19" s="41">
        <f t="shared" si="10"/>
        <v>139206.93</v>
      </c>
    </row>
    <row r="20" spans="1:17" ht="15.75" thickBot="1" x14ac:dyDescent="0.3">
      <c r="A20" s="28"/>
      <c r="B20" s="28"/>
      <c r="C20" s="28"/>
      <c r="D20" s="28"/>
      <c r="E20" s="28"/>
      <c r="F20" s="28"/>
      <c r="G20" s="23">
        <f t="shared" si="9"/>
        <v>0</v>
      </c>
      <c r="H20" s="28"/>
      <c r="I20" s="30"/>
      <c r="J20" s="24"/>
      <c r="K20" s="25">
        <f t="shared" si="5"/>
        <v>0</v>
      </c>
      <c r="L20" s="26">
        <f t="shared" si="0"/>
        <v>0</v>
      </c>
      <c r="M20" s="44">
        <f t="shared" si="1"/>
        <v>0</v>
      </c>
      <c r="N20" s="24">
        <f t="shared" si="2"/>
        <v>0</v>
      </c>
      <c r="O20" s="28">
        <f t="shared" si="3"/>
        <v>0</v>
      </c>
      <c r="P20" s="28">
        <f t="shared" si="4"/>
        <v>0</v>
      </c>
      <c r="Q20" s="23">
        <f t="shared" si="10"/>
        <v>0</v>
      </c>
    </row>
    <row r="21" spans="1:17" ht="15.75" thickBot="1" x14ac:dyDescent="0.3">
      <c r="A21" s="28" t="s">
        <v>28</v>
      </c>
      <c r="B21" s="29">
        <v>225001</v>
      </c>
      <c r="C21" s="24"/>
      <c r="D21" s="28"/>
      <c r="E21" s="28"/>
      <c r="F21" s="28">
        <v>4517.3999999999996</v>
      </c>
      <c r="G21" s="23">
        <f t="shared" si="9"/>
        <v>4517.3999999999996</v>
      </c>
      <c r="H21" s="24"/>
      <c r="I21" s="30"/>
      <c r="J21" s="24"/>
      <c r="K21" s="25">
        <f t="shared" si="5"/>
        <v>0</v>
      </c>
      <c r="L21" s="26">
        <f t="shared" si="0"/>
        <v>4517.3999999999996</v>
      </c>
      <c r="M21" s="44">
        <f t="shared" si="1"/>
        <v>0</v>
      </c>
      <c r="N21" s="24">
        <f t="shared" si="2"/>
        <v>0</v>
      </c>
      <c r="O21" s="28">
        <f t="shared" si="3"/>
        <v>0</v>
      </c>
      <c r="P21" s="28">
        <f t="shared" si="4"/>
        <v>4517.3999999999996</v>
      </c>
      <c r="Q21" s="23">
        <f t="shared" si="10"/>
        <v>4517.3999999999996</v>
      </c>
    </row>
    <row r="22" spans="1:17" ht="15.75" thickBot="1" x14ac:dyDescent="0.3">
      <c r="A22" s="28" t="s">
        <v>29</v>
      </c>
      <c r="B22" s="29">
        <v>225002</v>
      </c>
      <c r="C22" s="28"/>
      <c r="D22" s="28"/>
      <c r="E22" s="28"/>
      <c r="F22" s="28">
        <f>1500+665.5</f>
        <v>2165.5</v>
      </c>
      <c r="G22" s="23">
        <f t="shared" si="9"/>
        <v>2165.5</v>
      </c>
      <c r="H22" s="28"/>
      <c r="I22" s="30"/>
      <c r="J22" s="24"/>
      <c r="K22" s="25"/>
      <c r="L22" s="26">
        <f t="shared" si="0"/>
        <v>2165.5</v>
      </c>
      <c r="M22" s="44">
        <f t="shared" si="1"/>
        <v>0</v>
      </c>
      <c r="N22" s="24">
        <f t="shared" si="2"/>
        <v>0</v>
      </c>
      <c r="O22" s="28">
        <f t="shared" si="3"/>
        <v>0</v>
      </c>
      <c r="P22" s="28">
        <f t="shared" si="4"/>
        <v>2165.5</v>
      </c>
      <c r="Q22" s="23">
        <f t="shared" si="10"/>
        <v>2165.5</v>
      </c>
    </row>
    <row r="23" spans="1:17" ht="15.75" thickBot="1" x14ac:dyDescent="0.3">
      <c r="A23" s="28" t="s">
        <v>30</v>
      </c>
      <c r="B23" s="29">
        <v>225003</v>
      </c>
      <c r="C23" s="28"/>
      <c r="D23" s="28"/>
      <c r="E23" s="28"/>
      <c r="F23" s="28"/>
      <c r="G23" s="23">
        <f t="shared" si="9"/>
        <v>0</v>
      </c>
      <c r="H23" s="28"/>
      <c r="I23" s="30"/>
      <c r="J23" s="24"/>
      <c r="K23" s="25">
        <f t="shared" si="5"/>
        <v>0</v>
      </c>
      <c r="L23" s="26">
        <f t="shared" si="0"/>
        <v>0</v>
      </c>
      <c r="M23" s="44">
        <f t="shared" si="1"/>
        <v>0</v>
      </c>
      <c r="N23" s="24">
        <f t="shared" si="2"/>
        <v>0</v>
      </c>
      <c r="O23" s="28">
        <f t="shared" si="3"/>
        <v>0</v>
      </c>
      <c r="P23" s="28">
        <f t="shared" si="4"/>
        <v>0</v>
      </c>
      <c r="Q23" s="23">
        <f t="shared" si="10"/>
        <v>0</v>
      </c>
    </row>
    <row r="24" spans="1:17" ht="15.75" thickBot="1" x14ac:dyDescent="0.3">
      <c r="A24" s="39" t="s">
        <v>31</v>
      </c>
      <c r="B24" s="29">
        <v>225004</v>
      </c>
      <c r="C24" s="28"/>
      <c r="D24" s="28"/>
      <c r="E24" s="28"/>
      <c r="F24" s="28"/>
      <c r="G24" s="23">
        <f t="shared" si="9"/>
        <v>0</v>
      </c>
      <c r="H24" s="28"/>
      <c r="I24" s="30"/>
      <c r="J24" s="24"/>
      <c r="K24" s="25">
        <f t="shared" si="5"/>
        <v>0</v>
      </c>
      <c r="L24" s="26">
        <f t="shared" si="0"/>
        <v>0</v>
      </c>
      <c r="M24" s="44">
        <f t="shared" si="1"/>
        <v>0</v>
      </c>
      <c r="N24" s="24">
        <f t="shared" si="2"/>
        <v>0</v>
      </c>
      <c r="O24" s="28">
        <f t="shared" si="3"/>
        <v>0</v>
      </c>
      <c r="P24" s="28">
        <f t="shared" si="4"/>
        <v>0</v>
      </c>
      <c r="Q24" s="23">
        <f t="shared" si="10"/>
        <v>0</v>
      </c>
    </row>
    <row r="25" spans="1:17" ht="15.75" thickBot="1" x14ac:dyDescent="0.3">
      <c r="A25" s="32" t="s">
        <v>32</v>
      </c>
      <c r="B25" s="29">
        <v>225012</v>
      </c>
      <c r="C25" s="28"/>
      <c r="D25" s="28"/>
      <c r="E25" s="28">
        <v>0</v>
      </c>
      <c r="F25" s="28">
        <v>15000</v>
      </c>
      <c r="G25" s="23">
        <f t="shared" si="9"/>
        <v>15000</v>
      </c>
      <c r="H25" s="28"/>
      <c r="I25" s="30"/>
      <c r="J25" s="24"/>
      <c r="K25" s="25">
        <f t="shared" si="5"/>
        <v>0</v>
      </c>
      <c r="L25" s="26">
        <f t="shared" si="0"/>
        <v>15000</v>
      </c>
      <c r="M25" s="44">
        <f t="shared" si="1"/>
        <v>0</v>
      </c>
      <c r="N25" s="24">
        <f t="shared" si="2"/>
        <v>0</v>
      </c>
      <c r="O25" s="28">
        <f t="shared" si="3"/>
        <v>0</v>
      </c>
      <c r="P25" s="28">
        <f t="shared" si="4"/>
        <v>15000</v>
      </c>
      <c r="Q25" s="23">
        <f t="shared" si="10"/>
        <v>15000</v>
      </c>
    </row>
    <row r="26" spans="1:17" ht="15.75" thickBot="1" x14ac:dyDescent="0.3">
      <c r="A26" s="28" t="s">
        <v>33</v>
      </c>
      <c r="B26" s="29">
        <v>225099</v>
      </c>
      <c r="C26" s="28"/>
      <c r="D26" s="28"/>
      <c r="E26" s="28"/>
      <c r="F26" s="31">
        <v>58380.1</v>
      </c>
      <c r="G26" s="23">
        <f t="shared" si="9"/>
        <v>58380.1</v>
      </c>
      <c r="H26" s="28"/>
      <c r="I26" s="30"/>
      <c r="J26" s="24"/>
      <c r="K26" s="25">
        <f t="shared" si="5"/>
        <v>0</v>
      </c>
      <c r="L26" s="26">
        <f t="shared" si="0"/>
        <v>58380.1</v>
      </c>
      <c r="M26" s="44">
        <f t="shared" si="1"/>
        <v>0</v>
      </c>
      <c r="N26" s="24">
        <f t="shared" si="2"/>
        <v>0</v>
      </c>
      <c r="O26" s="28">
        <f t="shared" si="3"/>
        <v>0</v>
      </c>
      <c r="P26" s="28">
        <f t="shared" si="4"/>
        <v>58380.1</v>
      </c>
      <c r="Q26" s="23">
        <f t="shared" si="10"/>
        <v>58380.1</v>
      </c>
    </row>
    <row r="27" spans="1:17" ht="15.75" thickBot="1" x14ac:dyDescent="0.3">
      <c r="A27" s="28"/>
      <c r="B27" s="32" t="s">
        <v>34</v>
      </c>
      <c r="C27" s="32">
        <f>SUM(C21:C26)</f>
        <v>0</v>
      </c>
      <c r="D27" s="32">
        <f>SUM(D21:D26)</f>
        <v>0</v>
      </c>
      <c r="E27" s="32">
        <f>SUM(E21:E26)</f>
        <v>0</v>
      </c>
      <c r="F27" s="33">
        <f>SUM(F21:F26)</f>
        <v>80063</v>
      </c>
      <c r="G27" s="41">
        <f t="shared" si="9"/>
        <v>80063</v>
      </c>
      <c r="H27" s="32">
        <f>SUM(H21:H26)</f>
        <v>0</v>
      </c>
      <c r="I27" s="35"/>
      <c r="J27" s="39"/>
      <c r="K27" s="25">
        <f t="shared" si="5"/>
        <v>0</v>
      </c>
      <c r="L27" s="36">
        <f t="shared" si="0"/>
        <v>80063</v>
      </c>
      <c r="M27" s="44">
        <f t="shared" si="1"/>
        <v>0</v>
      </c>
      <c r="N27" s="24">
        <f t="shared" si="2"/>
        <v>0</v>
      </c>
      <c r="O27" s="28">
        <f t="shared" si="3"/>
        <v>0</v>
      </c>
      <c r="P27" s="28">
        <f t="shared" si="4"/>
        <v>80063</v>
      </c>
      <c r="Q27" s="41">
        <f t="shared" si="10"/>
        <v>80063</v>
      </c>
    </row>
    <row r="28" spans="1:17" ht="15.75" thickBot="1" x14ac:dyDescent="0.3">
      <c r="A28" s="28"/>
      <c r="B28" s="28"/>
      <c r="C28" s="28"/>
      <c r="D28" s="28"/>
      <c r="E28" s="28"/>
      <c r="F28" s="28"/>
      <c r="G28" s="23">
        <f t="shared" si="9"/>
        <v>0</v>
      </c>
      <c r="H28" s="28"/>
      <c r="I28" s="30"/>
      <c r="J28" s="24"/>
      <c r="K28" s="25">
        <f t="shared" si="5"/>
        <v>0</v>
      </c>
      <c r="L28" s="26">
        <f t="shared" si="0"/>
        <v>0</v>
      </c>
      <c r="M28" s="44">
        <f t="shared" si="1"/>
        <v>0</v>
      </c>
      <c r="N28" s="24">
        <f t="shared" si="2"/>
        <v>0</v>
      </c>
      <c r="O28" s="28">
        <f t="shared" si="3"/>
        <v>0</v>
      </c>
      <c r="P28" s="28">
        <f t="shared" si="4"/>
        <v>0</v>
      </c>
      <c r="Q28" s="23">
        <f t="shared" si="10"/>
        <v>0</v>
      </c>
    </row>
    <row r="29" spans="1:17" ht="15.75" thickBot="1" x14ac:dyDescent="0.3">
      <c r="A29" s="32" t="s">
        <v>35</v>
      </c>
      <c r="B29" s="29">
        <v>226001</v>
      </c>
      <c r="C29" s="38">
        <v>0</v>
      </c>
      <c r="D29" s="28">
        <v>8000</v>
      </c>
      <c r="E29" s="28"/>
      <c r="F29" s="28">
        <v>0</v>
      </c>
      <c r="G29" s="23">
        <f t="shared" si="9"/>
        <v>8000</v>
      </c>
      <c r="H29" s="38">
        <v>0</v>
      </c>
      <c r="I29" s="30"/>
      <c r="J29" s="24"/>
      <c r="K29" s="25">
        <f t="shared" si="5"/>
        <v>0</v>
      </c>
      <c r="L29" s="26">
        <f t="shared" si="0"/>
        <v>8000</v>
      </c>
      <c r="M29" s="44">
        <f t="shared" si="1"/>
        <v>0</v>
      </c>
      <c r="N29" s="24">
        <f t="shared" si="2"/>
        <v>8000</v>
      </c>
      <c r="O29" s="28">
        <f t="shared" si="3"/>
        <v>0</v>
      </c>
      <c r="P29" s="28">
        <f t="shared" si="4"/>
        <v>0</v>
      </c>
      <c r="Q29" s="23">
        <f t="shared" si="10"/>
        <v>8000</v>
      </c>
    </row>
    <row r="30" spans="1:17" ht="15.75" thickBot="1" x14ac:dyDescent="0.3">
      <c r="A30" s="28" t="s">
        <v>36</v>
      </c>
      <c r="B30" s="29">
        <v>226002</v>
      </c>
      <c r="C30" s="38"/>
      <c r="D30" s="28"/>
      <c r="E30" s="28"/>
      <c r="F30" s="28"/>
      <c r="G30" s="23">
        <f t="shared" si="9"/>
        <v>0</v>
      </c>
      <c r="H30" s="38"/>
      <c r="I30" s="30"/>
      <c r="J30" s="24"/>
      <c r="K30" s="25">
        <f t="shared" si="5"/>
        <v>0</v>
      </c>
      <c r="L30" s="26">
        <f t="shared" si="0"/>
        <v>0</v>
      </c>
      <c r="M30" s="44">
        <f t="shared" si="1"/>
        <v>0</v>
      </c>
      <c r="N30" s="24">
        <f t="shared" si="2"/>
        <v>0</v>
      </c>
      <c r="O30" s="28">
        <f t="shared" si="3"/>
        <v>0</v>
      </c>
      <c r="P30" s="28">
        <f t="shared" si="4"/>
        <v>0</v>
      </c>
      <c r="Q30" s="23">
        <f t="shared" si="10"/>
        <v>0</v>
      </c>
    </row>
    <row r="31" spans="1:17" ht="15.75" thickBot="1" x14ac:dyDescent="0.3">
      <c r="A31" s="28" t="s">
        <v>37</v>
      </c>
      <c r="B31" s="29">
        <v>226004</v>
      </c>
      <c r="C31" s="28"/>
      <c r="D31" s="28"/>
      <c r="E31" s="28"/>
      <c r="F31" s="28">
        <v>10068</v>
      </c>
      <c r="G31" s="23">
        <f t="shared" si="9"/>
        <v>10068</v>
      </c>
      <c r="H31" s="28"/>
      <c r="I31" s="30"/>
      <c r="J31" s="24"/>
      <c r="K31" s="25">
        <f t="shared" si="5"/>
        <v>0</v>
      </c>
      <c r="L31" s="26">
        <f t="shared" si="0"/>
        <v>10068</v>
      </c>
      <c r="M31" s="44">
        <f t="shared" si="1"/>
        <v>0</v>
      </c>
      <c r="N31" s="24">
        <f t="shared" si="2"/>
        <v>0</v>
      </c>
      <c r="O31" s="28">
        <f t="shared" si="3"/>
        <v>0</v>
      </c>
      <c r="P31" s="28">
        <f t="shared" si="4"/>
        <v>10068</v>
      </c>
      <c r="Q31" s="23">
        <f t="shared" si="10"/>
        <v>10068</v>
      </c>
    </row>
    <row r="32" spans="1:17" ht="15.75" thickBot="1" x14ac:dyDescent="0.3">
      <c r="A32" s="28" t="s">
        <v>38</v>
      </c>
      <c r="B32" s="29">
        <v>226005</v>
      </c>
      <c r="C32" s="28"/>
      <c r="D32" s="28"/>
      <c r="E32" s="28"/>
      <c r="F32" s="28"/>
      <c r="G32" s="23">
        <f t="shared" si="9"/>
        <v>0</v>
      </c>
      <c r="H32" s="28"/>
      <c r="I32" s="30"/>
      <c r="J32" s="24"/>
      <c r="K32" s="25">
        <f t="shared" si="5"/>
        <v>0</v>
      </c>
      <c r="L32" s="26">
        <f t="shared" si="0"/>
        <v>0</v>
      </c>
      <c r="M32" s="44">
        <f t="shared" si="1"/>
        <v>0</v>
      </c>
      <c r="N32" s="24">
        <f t="shared" si="2"/>
        <v>0</v>
      </c>
      <c r="O32" s="28">
        <f t="shared" si="3"/>
        <v>0</v>
      </c>
      <c r="P32" s="28">
        <f t="shared" si="4"/>
        <v>0</v>
      </c>
      <c r="Q32" s="23">
        <f t="shared" si="10"/>
        <v>0</v>
      </c>
    </row>
    <row r="33" spans="1:17" ht="15.75" thickBot="1" x14ac:dyDescent="0.3">
      <c r="A33" s="28" t="s">
        <v>39</v>
      </c>
      <c r="B33" s="29">
        <v>226006</v>
      </c>
      <c r="C33" s="38"/>
      <c r="D33" s="28"/>
      <c r="E33" s="28"/>
      <c r="F33" s="28">
        <v>11000</v>
      </c>
      <c r="G33" s="23">
        <f t="shared" si="9"/>
        <v>11000</v>
      </c>
      <c r="H33" s="38"/>
      <c r="I33" s="30"/>
      <c r="J33" s="24"/>
      <c r="K33" s="25">
        <f t="shared" si="5"/>
        <v>0</v>
      </c>
      <c r="L33" s="26">
        <f t="shared" si="0"/>
        <v>11000</v>
      </c>
      <c r="M33" s="44">
        <f t="shared" si="1"/>
        <v>0</v>
      </c>
      <c r="N33" s="24">
        <f t="shared" si="2"/>
        <v>0</v>
      </c>
      <c r="O33" s="28">
        <f t="shared" si="3"/>
        <v>0</v>
      </c>
      <c r="P33" s="28">
        <f t="shared" si="4"/>
        <v>11000</v>
      </c>
      <c r="Q33" s="23">
        <f t="shared" si="10"/>
        <v>11000</v>
      </c>
    </row>
    <row r="34" spans="1:17" ht="15.75" thickBot="1" x14ac:dyDescent="0.3">
      <c r="A34" s="28" t="s">
        <v>40</v>
      </c>
      <c r="B34" s="29">
        <v>226010</v>
      </c>
      <c r="C34" s="28"/>
      <c r="D34" s="28"/>
      <c r="E34" s="28"/>
      <c r="F34" s="28"/>
      <c r="G34" s="23">
        <f t="shared" si="9"/>
        <v>0</v>
      </c>
      <c r="H34" s="28"/>
      <c r="I34" s="30"/>
      <c r="J34" s="24"/>
      <c r="K34" s="25">
        <f t="shared" si="5"/>
        <v>0</v>
      </c>
      <c r="L34" s="26">
        <f t="shared" si="0"/>
        <v>0</v>
      </c>
      <c r="M34" s="44">
        <f t="shared" si="1"/>
        <v>0</v>
      </c>
      <c r="N34" s="24">
        <f t="shared" si="2"/>
        <v>0</v>
      </c>
      <c r="O34" s="28">
        <f t="shared" si="3"/>
        <v>0</v>
      </c>
      <c r="P34" s="28">
        <f t="shared" si="4"/>
        <v>0</v>
      </c>
      <c r="Q34" s="23">
        <f t="shared" si="10"/>
        <v>0</v>
      </c>
    </row>
    <row r="35" spans="1:17" ht="15.75" thickBot="1" x14ac:dyDescent="0.3">
      <c r="A35" s="28" t="s">
        <v>41</v>
      </c>
      <c r="B35" s="29">
        <v>226013</v>
      </c>
      <c r="C35" s="28"/>
      <c r="D35" s="28"/>
      <c r="E35" s="28"/>
      <c r="F35" s="28"/>
      <c r="G35" s="23">
        <f t="shared" si="9"/>
        <v>0</v>
      </c>
      <c r="H35" s="28"/>
      <c r="I35" s="30"/>
      <c r="J35" s="24"/>
      <c r="K35" s="25">
        <f t="shared" si="5"/>
        <v>0</v>
      </c>
      <c r="L35" s="26">
        <f t="shared" si="0"/>
        <v>0</v>
      </c>
      <c r="M35" s="44">
        <f t="shared" si="1"/>
        <v>0</v>
      </c>
      <c r="N35" s="24">
        <f t="shared" si="2"/>
        <v>0</v>
      </c>
      <c r="O35" s="28">
        <f t="shared" si="3"/>
        <v>0</v>
      </c>
      <c r="P35" s="28">
        <f t="shared" si="4"/>
        <v>0</v>
      </c>
      <c r="Q35" s="23">
        <f t="shared" si="10"/>
        <v>0</v>
      </c>
    </row>
    <row r="36" spans="1:17" ht="15.75" thickBot="1" x14ac:dyDescent="0.3">
      <c r="A36" s="28" t="s">
        <v>42</v>
      </c>
      <c r="B36" s="29">
        <v>226036</v>
      </c>
      <c r="C36" s="28"/>
      <c r="D36" s="28"/>
      <c r="E36" s="28"/>
      <c r="F36" s="28"/>
      <c r="G36" s="23">
        <f t="shared" si="9"/>
        <v>0</v>
      </c>
      <c r="H36" s="28"/>
      <c r="I36" s="30"/>
      <c r="J36" s="24"/>
      <c r="K36" s="25">
        <f t="shared" si="5"/>
        <v>0</v>
      </c>
      <c r="L36" s="26">
        <f t="shared" si="0"/>
        <v>0</v>
      </c>
      <c r="M36" s="44">
        <f t="shared" si="1"/>
        <v>0</v>
      </c>
      <c r="N36" s="24">
        <f t="shared" si="2"/>
        <v>0</v>
      </c>
      <c r="O36" s="28">
        <f t="shared" si="3"/>
        <v>0</v>
      </c>
      <c r="P36" s="28">
        <f t="shared" si="4"/>
        <v>0</v>
      </c>
      <c r="Q36" s="23">
        <f t="shared" si="10"/>
        <v>0</v>
      </c>
    </row>
    <row r="37" spans="1:17" ht="15.75" thickBot="1" x14ac:dyDescent="0.3">
      <c r="A37" s="28" t="s">
        <v>43</v>
      </c>
      <c r="B37" s="29">
        <v>226022</v>
      </c>
      <c r="C37" s="38"/>
      <c r="D37" s="28"/>
      <c r="E37" s="28"/>
      <c r="F37" s="28">
        <v>5000</v>
      </c>
      <c r="G37" s="23">
        <f t="shared" si="9"/>
        <v>5000</v>
      </c>
      <c r="H37" s="38"/>
      <c r="I37" s="30"/>
      <c r="J37" s="24"/>
      <c r="K37" s="25">
        <f t="shared" si="5"/>
        <v>0</v>
      </c>
      <c r="L37" s="26">
        <f t="shared" si="0"/>
        <v>5000</v>
      </c>
      <c r="M37" s="44">
        <f t="shared" si="1"/>
        <v>0</v>
      </c>
      <c r="N37" s="24">
        <f t="shared" si="2"/>
        <v>0</v>
      </c>
      <c r="O37" s="28">
        <f t="shared" si="3"/>
        <v>0</v>
      </c>
      <c r="P37" s="28">
        <f t="shared" si="4"/>
        <v>5000</v>
      </c>
      <c r="Q37" s="23">
        <f t="shared" si="10"/>
        <v>5000</v>
      </c>
    </row>
    <row r="38" spans="1:17" ht="15.75" thickBot="1" x14ac:dyDescent="0.3">
      <c r="A38" s="28" t="s">
        <v>44</v>
      </c>
      <c r="B38" s="29">
        <v>226035</v>
      </c>
      <c r="C38" s="38"/>
      <c r="D38" s="28"/>
      <c r="E38" s="28"/>
      <c r="F38" s="28">
        <v>0</v>
      </c>
      <c r="G38" s="23">
        <f t="shared" si="9"/>
        <v>0</v>
      </c>
      <c r="H38" s="38"/>
      <c r="I38" s="30"/>
      <c r="J38" s="24"/>
      <c r="K38" s="25">
        <f t="shared" si="5"/>
        <v>0</v>
      </c>
      <c r="L38" s="26">
        <f t="shared" si="0"/>
        <v>0</v>
      </c>
      <c r="M38" s="44">
        <f t="shared" si="1"/>
        <v>0</v>
      </c>
      <c r="N38" s="24">
        <f t="shared" si="2"/>
        <v>0</v>
      </c>
      <c r="O38" s="28">
        <f t="shared" si="3"/>
        <v>0</v>
      </c>
      <c r="P38" s="28">
        <f t="shared" si="4"/>
        <v>0</v>
      </c>
      <c r="Q38" s="23">
        <f t="shared" si="10"/>
        <v>0</v>
      </c>
    </row>
    <row r="39" spans="1:17" ht="15.75" thickBot="1" x14ac:dyDescent="0.3">
      <c r="A39" s="28" t="s">
        <v>45</v>
      </c>
      <c r="B39" s="29">
        <v>226099</v>
      </c>
      <c r="C39" s="38"/>
      <c r="D39" s="28"/>
      <c r="E39" s="28"/>
      <c r="F39" s="28">
        <f>30000-11000+3000</f>
        <v>22000</v>
      </c>
      <c r="G39" s="23">
        <f t="shared" si="9"/>
        <v>22000</v>
      </c>
      <c r="H39" s="38"/>
      <c r="I39" s="30"/>
      <c r="J39" s="24"/>
      <c r="K39" s="25">
        <f t="shared" si="5"/>
        <v>0</v>
      </c>
      <c r="L39" s="26">
        <f t="shared" si="0"/>
        <v>22000</v>
      </c>
      <c r="M39" s="44">
        <f t="shared" si="1"/>
        <v>0</v>
      </c>
      <c r="N39" s="24">
        <f t="shared" si="2"/>
        <v>0</v>
      </c>
      <c r="O39" s="28">
        <f t="shared" si="3"/>
        <v>0</v>
      </c>
      <c r="P39" s="28">
        <f t="shared" si="4"/>
        <v>22000</v>
      </c>
      <c r="Q39" s="23">
        <f t="shared" si="10"/>
        <v>22000</v>
      </c>
    </row>
    <row r="40" spans="1:17" ht="15.75" thickBot="1" x14ac:dyDescent="0.3">
      <c r="A40" s="28"/>
      <c r="B40" s="32" t="s">
        <v>46</v>
      </c>
      <c r="C40" s="32">
        <f>SUM(C29:C39)</f>
        <v>0</v>
      </c>
      <c r="D40" s="32">
        <f>SUM(D29:D39)</f>
        <v>8000</v>
      </c>
      <c r="E40" s="32">
        <f>SUM(E29:E39)</f>
        <v>0</v>
      </c>
      <c r="F40" s="33">
        <f>SUM(F29:F39)</f>
        <v>48068</v>
      </c>
      <c r="G40" s="41">
        <f t="shared" si="9"/>
        <v>56068</v>
      </c>
      <c r="H40" s="32">
        <f>SUM(H29:H39)</f>
        <v>0</v>
      </c>
      <c r="I40" s="35"/>
      <c r="J40" s="39"/>
      <c r="K40" s="25">
        <f t="shared" si="5"/>
        <v>0</v>
      </c>
      <c r="L40" s="36">
        <f t="shared" si="0"/>
        <v>56068</v>
      </c>
      <c r="M40" s="44">
        <f t="shared" si="1"/>
        <v>0</v>
      </c>
      <c r="N40" s="24">
        <f t="shared" si="2"/>
        <v>8000</v>
      </c>
      <c r="O40" s="28">
        <f t="shared" si="3"/>
        <v>0</v>
      </c>
      <c r="P40" s="28">
        <f t="shared" si="4"/>
        <v>48068</v>
      </c>
      <c r="Q40" s="41">
        <f t="shared" si="10"/>
        <v>56068</v>
      </c>
    </row>
    <row r="41" spans="1:17" ht="15.75" thickBot="1" x14ac:dyDescent="0.3">
      <c r="A41" s="32" t="s">
        <v>47</v>
      </c>
      <c r="B41" s="29">
        <v>290001</v>
      </c>
      <c r="C41" s="28"/>
      <c r="D41" s="28"/>
      <c r="E41" s="28">
        <v>0</v>
      </c>
      <c r="F41" s="28">
        <v>0</v>
      </c>
      <c r="G41" s="23">
        <f t="shared" si="9"/>
        <v>0</v>
      </c>
      <c r="H41" s="28"/>
      <c r="I41" s="30"/>
      <c r="J41" s="24"/>
      <c r="K41" s="25">
        <f t="shared" si="5"/>
        <v>0</v>
      </c>
      <c r="L41" s="26">
        <f t="shared" si="0"/>
        <v>0</v>
      </c>
      <c r="M41" s="44">
        <f t="shared" si="1"/>
        <v>0</v>
      </c>
      <c r="N41" s="24">
        <f t="shared" si="2"/>
        <v>0</v>
      </c>
      <c r="O41" s="28">
        <f t="shared" si="3"/>
        <v>0</v>
      </c>
      <c r="P41" s="28">
        <f t="shared" si="4"/>
        <v>0</v>
      </c>
      <c r="Q41" s="23">
        <f t="shared" si="10"/>
        <v>0</v>
      </c>
    </row>
    <row r="42" spans="1:17" ht="15.75" thickBot="1" x14ac:dyDescent="0.3">
      <c r="A42" s="39" t="s">
        <v>48</v>
      </c>
      <c r="B42" s="29">
        <v>290004</v>
      </c>
      <c r="C42" s="28"/>
      <c r="D42" s="28">
        <v>2309</v>
      </c>
      <c r="E42" s="28"/>
      <c r="F42" s="28"/>
      <c r="G42" s="23">
        <f t="shared" si="9"/>
        <v>2309</v>
      </c>
      <c r="H42" s="28"/>
      <c r="I42" s="30"/>
      <c r="J42" s="24"/>
      <c r="K42" s="25">
        <f t="shared" si="5"/>
        <v>0</v>
      </c>
      <c r="L42" s="26">
        <f t="shared" si="0"/>
        <v>2309</v>
      </c>
      <c r="M42" s="44">
        <f t="shared" si="1"/>
        <v>0</v>
      </c>
      <c r="N42" s="24">
        <f t="shared" si="2"/>
        <v>2309</v>
      </c>
      <c r="O42" s="28">
        <f t="shared" si="3"/>
        <v>0</v>
      </c>
      <c r="P42" s="28">
        <f t="shared" si="4"/>
        <v>0</v>
      </c>
      <c r="Q42" s="23">
        <f t="shared" si="10"/>
        <v>2309</v>
      </c>
    </row>
    <row r="43" spans="1:17" ht="15.75" thickBot="1" x14ac:dyDescent="0.3">
      <c r="A43" s="32" t="s">
        <v>49</v>
      </c>
      <c r="B43" s="29">
        <v>290014</v>
      </c>
      <c r="C43" s="28"/>
      <c r="D43" s="28">
        <v>56</v>
      </c>
      <c r="E43" s="28"/>
      <c r="F43" s="28">
        <v>0</v>
      </c>
      <c r="G43" s="23">
        <f t="shared" si="9"/>
        <v>56</v>
      </c>
      <c r="H43" s="28"/>
      <c r="I43" s="30"/>
      <c r="J43" s="24"/>
      <c r="K43" s="25">
        <f t="shared" si="5"/>
        <v>0</v>
      </c>
      <c r="L43" s="26">
        <f t="shared" si="0"/>
        <v>56</v>
      </c>
      <c r="M43" s="44">
        <f t="shared" si="1"/>
        <v>0</v>
      </c>
      <c r="N43" s="24">
        <f t="shared" si="2"/>
        <v>56</v>
      </c>
      <c r="O43" s="28">
        <f t="shared" si="3"/>
        <v>0</v>
      </c>
      <c r="P43" s="28">
        <f t="shared" si="4"/>
        <v>0</v>
      </c>
      <c r="Q43" s="23">
        <f t="shared" si="10"/>
        <v>56</v>
      </c>
    </row>
    <row r="44" spans="1:17" ht="15.75" thickBot="1" x14ac:dyDescent="0.3">
      <c r="A44" s="32" t="s">
        <v>50</v>
      </c>
      <c r="B44" s="29">
        <v>290015</v>
      </c>
      <c r="C44" s="28"/>
      <c r="D44" s="28"/>
      <c r="E44" s="28"/>
      <c r="F44" s="28">
        <v>30000</v>
      </c>
      <c r="G44" s="23">
        <f t="shared" si="9"/>
        <v>30000</v>
      </c>
      <c r="H44" s="28"/>
      <c r="I44" s="30"/>
      <c r="J44" s="24"/>
      <c r="K44" s="25">
        <f t="shared" si="5"/>
        <v>0</v>
      </c>
      <c r="L44" s="26">
        <f t="shared" si="0"/>
        <v>30000</v>
      </c>
      <c r="M44" s="44">
        <f t="shared" si="1"/>
        <v>0</v>
      </c>
      <c r="N44" s="24">
        <f t="shared" si="2"/>
        <v>0</v>
      </c>
      <c r="O44" s="28">
        <f t="shared" si="3"/>
        <v>0</v>
      </c>
      <c r="P44" s="28">
        <f t="shared" si="4"/>
        <v>30000</v>
      </c>
      <c r="Q44" s="23">
        <f t="shared" si="10"/>
        <v>30000</v>
      </c>
    </row>
    <row r="45" spans="1:17" ht="15.75" thickBot="1" x14ac:dyDescent="0.3">
      <c r="A45" s="28" t="s">
        <v>51</v>
      </c>
      <c r="B45" s="29">
        <v>290011</v>
      </c>
      <c r="C45" s="38"/>
      <c r="D45" s="28"/>
      <c r="E45" s="28"/>
      <c r="F45" s="28">
        <v>50300</v>
      </c>
      <c r="G45" s="23">
        <f t="shared" si="9"/>
        <v>50300</v>
      </c>
      <c r="H45" s="38"/>
      <c r="I45" s="30"/>
      <c r="J45" s="24"/>
      <c r="K45" s="25">
        <f t="shared" si="5"/>
        <v>0</v>
      </c>
      <c r="L45" s="26">
        <f t="shared" si="0"/>
        <v>50300</v>
      </c>
      <c r="M45" s="44">
        <f t="shared" si="1"/>
        <v>0</v>
      </c>
      <c r="N45" s="24">
        <f t="shared" si="2"/>
        <v>0</v>
      </c>
      <c r="O45" s="28">
        <f t="shared" si="3"/>
        <v>0</v>
      </c>
      <c r="P45" s="28">
        <f t="shared" si="4"/>
        <v>50300</v>
      </c>
      <c r="Q45" s="23">
        <f t="shared" si="10"/>
        <v>50300</v>
      </c>
    </row>
    <row r="46" spans="1:17" ht="15.75" thickBot="1" x14ac:dyDescent="0.3">
      <c r="A46" s="28" t="s">
        <v>52</v>
      </c>
      <c r="B46" s="29">
        <v>290099</v>
      </c>
      <c r="C46" s="38"/>
      <c r="D46" s="28"/>
      <c r="E46" s="28">
        <v>0</v>
      </c>
      <c r="F46" s="28"/>
      <c r="G46" s="23">
        <f t="shared" si="9"/>
        <v>0</v>
      </c>
      <c r="H46" s="38"/>
      <c r="I46" s="30"/>
      <c r="J46" s="24"/>
      <c r="K46" s="25">
        <f t="shared" si="5"/>
        <v>0</v>
      </c>
      <c r="L46" s="26">
        <f t="shared" si="0"/>
        <v>0</v>
      </c>
      <c r="M46" s="44">
        <f t="shared" si="1"/>
        <v>0</v>
      </c>
      <c r="N46" s="24">
        <f t="shared" si="2"/>
        <v>0</v>
      </c>
      <c r="O46" s="28">
        <f t="shared" si="3"/>
        <v>0</v>
      </c>
      <c r="P46" s="28">
        <f t="shared" si="4"/>
        <v>0</v>
      </c>
      <c r="Q46" s="23">
        <f t="shared" si="10"/>
        <v>0</v>
      </c>
    </row>
    <row r="47" spans="1:17" ht="15.75" thickBot="1" x14ac:dyDescent="0.3">
      <c r="A47" s="28"/>
      <c r="B47" s="32" t="s">
        <v>53</v>
      </c>
      <c r="C47" s="32">
        <f>SUM(C41:C46)</f>
        <v>0</v>
      </c>
      <c r="D47" s="32">
        <f>SUM(D41:D46)</f>
        <v>2365</v>
      </c>
      <c r="E47" s="32">
        <f>SUM(E41:E46)</f>
        <v>0</v>
      </c>
      <c r="F47" s="33">
        <f>SUM(F41:F46)</f>
        <v>80300</v>
      </c>
      <c r="G47" s="41">
        <f t="shared" si="9"/>
        <v>82665</v>
      </c>
      <c r="H47" s="32">
        <f>SUM(H41:H46)</f>
        <v>0</v>
      </c>
      <c r="I47" s="35"/>
      <c r="J47" s="39"/>
      <c r="K47" s="25">
        <f t="shared" si="5"/>
        <v>0</v>
      </c>
      <c r="L47" s="36">
        <f t="shared" si="0"/>
        <v>82665</v>
      </c>
      <c r="M47" s="44">
        <f t="shared" si="1"/>
        <v>0</v>
      </c>
      <c r="N47" s="24">
        <f t="shared" si="2"/>
        <v>2365</v>
      </c>
      <c r="O47" s="28">
        <f t="shared" si="3"/>
        <v>0</v>
      </c>
      <c r="P47" s="28">
        <f t="shared" si="4"/>
        <v>80300</v>
      </c>
      <c r="Q47" s="41">
        <f t="shared" si="10"/>
        <v>82665</v>
      </c>
    </row>
    <row r="48" spans="1:17" ht="15.75" thickBot="1" x14ac:dyDescent="0.3">
      <c r="A48" s="28" t="s">
        <v>54</v>
      </c>
      <c r="B48" s="29">
        <v>340001</v>
      </c>
      <c r="C48" s="28"/>
      <c r="D48" s="28"/>
      <c r="E48" s="28"/>
      <c r="F48" s="28">
        <v>14000</v>
      </c>
      <c r="G48" s="23">
        <f t="shared" si="9"/>
        <v>14000</v>
      </c>
      <c r="H48" s="28"/>
      <c r="I48" s="37"/>
      <c r="J48" s="24"/>
      <c r="K48" s="25">
        <f t="shared" si="5"/>
        <v>0</v>
      </c>
      <c r="L48" s="26">
        <f t="shared" si="0"/>
        <v>14000</v>
      </c>
      <c r="M48" s="44">
        <f t="shared" si="1"/>
        <v>0</v>
      </c>
      <c r="N48" s="24">
        <f t="shared" si="2"/>
        <v>0</v>
      </c>
      <c r="O48" s="28">
        <f t="shared" si="3"/>
        <v>0</v>
      </c>
      <c r="P48" s="28">
        <f t="shared" si="4"/>
        <v>14000</v>
      </c>
      <c r="Q48" s="23">
        <f t="shared" si="10"/>
        <v>14000</v>
      </c>
    </row>
    <row r="49" spans="1:17" ht="15.75" thickBot="1" x14ac:dyDescent="0.3">
      <c r="A49" s="28" t="s">
        <v>55</v>
      </c>
      <c r="B49" s="29">
        <v>340011</v>
      </c>
      <c r="C49" s="38"/>
      <c r="D49" s="28"/>
      <c r="E49" s="28"/>
      <c r="F49" s="28"/>
      <c r="G49" s="23">
        <f t="shared" si="9"/>
        <v>0</v>
      </c>
      <c r="H49" s="38"/>
      <c r="I49" s="37"/>
      <c r="J49" s="24"/>
      <c r="K49" s="25">
        <f t="shared" si="5"/>
        <v>0</v>
      </c>
      <c r="L49" s="26">
        <f t="shared" si="0"/>
        <v>0</v>
      </c>
      <c r="M49" s="44">
        <f t="shared" si="1"/>
        <v>0</v>
      </c>
      <c r="N49" s="24">
        <f t="shared" si="2"/>
        <v>0</v>
      </c>
      <c r="O49" s="28">
        <f t="shared" si="3"/>
        <v>0</v>
      </c>
      <c r="P49" s="28">
        <f t="shared" si="4"/>
        <v>0</v>
      </c>
      <c r="Q49" s="23">
        <f t="shared" si="10"/>
        <v>0</v>
      </c>
    </row>
    <row r="50" spans="1:17" ht="15.75" thickBot="1" x14ac:dyDescent="0.3">
      <c r="A50" s="28" t="s">
        <v>56</v>
      </c>
      <c r="B50" s="29">
        <v>340003</v>
      </c>
      <c r="C50" s="28"/>
      <c r="D50" s="28"/>
      <c r="E50" s="28"/>
      <c r="F50" s="28">
        <v>8000</v>
      </c>
      <c r="G50" s="23">
        <f t="shared" si="9"/>
        <v>8000</v>
      </c>
      <c r="H50" s="28"/>
      <c r="I50" s="37"/>
      <c r="J50" s="24"/>
      <c r="K50" s="25">
        <f t="shared" si="5"/>
        <v>0</v>
      </c>
      <c r="L50" s="26">
        <f t="shared" si="0"/>
        <v>8000</v>
      </c>
      <c r="M50" s="44">
        <f t="shared" si="1"/>
        <v>0</v>
      </c>
      <c r="N50" s="24">
        <f t="shared" si="2"/>
        <v>0</v>
      </c>
      <c r="O50" s="28">
        <f t="shared" si="3"/>
        <v>0</v>
      </c>
      <c r="P50" s="28">
        <f t="shared" si="4"/>
        <v>8000</v>
      </c>
      <c r="Q50" s="23">
        <f t="shared" si="10"/>
        <v>8000</v>
      </c>
    </row>
    <row r="51" spans="1:17" ht="15.75" thickBot="1" x14ac:dyDescent="0.3">
      <c r="A51" s="28" t="s">
        <v>57</v>
      </c>
      <c r="B51" s="29">
        <v>340004</v>
      </c>
      <c r="C51" s="38">
        <v>10000</v>
      </c>
      <c r="D51" s="28"/>
      <c r="E51" s="28"/>
      <c r="F51" s="28"/>
      <c r="G51" s="23">
        <f t="shared" si="9"/>
        <v>10000</v>
      </c>
      <c r="H51" s="38"/>
      <c r="I51" s="37"/>
      <c r="J51" s="24"/>
      <c r="K51" s="25">
        <f t="shared" si="5"/>
        <v>0</v>
      </c>
      <c r="L51" s="26">
        <f t="shared" si="0"/>
        <v>10000</v>
      </c>
      <c r="M51" s="44">
        <f t="shared" si="1"/>
        <v>10000</v>
      </c>
      <c r="N51" s="24">
        <f t="shared" si="2"/>
        <v>0</v>
      </c>
      <c r="O51" s="28">
        <f t="shared" si="3"/>
        <v>0</v>
      </c>
      <c r="P51" s="28">
        <f t="shared" si="4"/>
        <v>0</v>
      </c>
      <c r="Q51" s="23">
        <f t="shared" si="10"/>
        <v>10000</v>
      </c>
    </row>
    <row r="52" spans="1:17" ht="15.75" thickBot="1" x14ac:dyDescent="0.3">
      <c r="A52" s="28" t="s">
        <v>58</v>
      </c>
      <c r="B52" s="29">
        <v>340013</v>
      </c>
      <c r="C52" s="38"/>
      <c r="D52" s="28"/>
      <c r="E52" s="28"/>
      <c r="F52" s="28">
        <v>30000</v>
      </c>
      <c r="G52" s="23">
        <f t="shared" si="9"/>
        <v>30000</v>
      </c>
      <c r="H52" s="38"/>
      <c r="I52" s="30"/>
      <c r="J52" s="24"/>
      <c r="K52" s="25">
        <f t="shared" si="5"/>
        <v>0</v>
      </c>
      <c r="L52" s="26">
        <f t="shared" si="0"/>
        <v>30000</v>
      </c>
      <c r="M52" s="44">
        <f t="shared" si="1"/>
        <v>0</v>
      </c>
      <c r="N52" s="24">
        <f t="shared" si="2"/>
        <v>0</v>
      </c>
      <c r="O52" s="28">
        <f t="shared" si="3"/>
        <v>0</v>
      </c>
      <c r="P52" s="28">
        <f t="shared" si="4"/>
        <v>30000</v>
      </c>
      <c r="Q52" s="23">
        <f t="shared" si="10"/>
        <v>30000</v>
      </c>
    </row>
    <row r="53" spans="1:17" ht="15.75" thickBot="1" x14ac:dyDescent="0.3">
      <c r="A53" s="28" t="s">
        <v>59</v>
      </c>
      <c r="B53" s="29">
        <v>340017</v>
      </c>
      <c r="C53" s="28"/>
      <c r="D53" s="28"/>
      <c r="E53" s="28"/>
      <c r="F53" s="28">
        <v>24000</v>
      </c>
      <c r="G53" s="23">
        <f t="shared" si="9"/>
        <v>24000</v>
      </c>
      <c r="H53" s="28"/>
      <c r="I53" s="30"/>
      <c r="J53" s="24"/>
      <c r="K53" s="25">
        <f t="shared" si="5"/>
        <v>0</v>
      </c>
      <c r="L53" s="26">
        <f t="shared" si="0"/>
        <v>24000</v>
      </c>
      <c r="M53" s="44">
        <f t="shared" si="1"/>
        <v>0</v>
      </c>
      <c r="N53" s="24">
        <f t="shared" si="2"/>
        <v>0</v>
      </c>
      <c r="O53" s="28">
        <f t="shared" si="3"/>
        <v>0</v>
      </c>
      <c r="P53" s="28">
        <f t="shared" si="4"/>
        <v>24000</v>
      </c>
      <c r="Q53" s="23">
        <f t="shared" si="10"/>
        <v>24000</v>
      </c>
    </row>
    <row r="54" spans="1:17" ht="15.75" thickBot="1" x14ac:dyDescent="0.3">
      <c r="A54" s="28" t="s">
        <v>60</v>
      </c>
      <c r="B54" s="29">
        <v>340099</v>
      </c>
      <c r="C54" s="38"/>
      <c r="D54" s="28"/>
      <c r="E54" s="28"/>
      <c r="F54" s="28">
        <f>209000-19000</f>
        <v>190000</v>
      </c>
      <c r="G54" s="23">
        <f t="shared" si="9"/>
        <v>190000</v>
      </c>
      <c r="H54" s="38">
        <v>0</v>
      </c>
      <c r="I54" s="30"/>
      <c r="J54" s="24"/>
      <c r="K54" s="25">
        <f t="shared" si="5"/>
        <v>0</v>
      </c>
      <c r="L54" s="26">
        <f t="shared" si="0"/>
        <v>190000</v>
      </c>
      <c r="M54" s="44">
        <f t="shared" si="1"/>
        <v>0</v>
      </c>
      <c r="N54" s="24">
        <f t="shared" si="2"/>
        <v>0</v>
      </c>
      <c r="O54" s="28">
        <f t="shared" si="3"/>
        <v>0</v>
      </c>
      <c r="P54" s="28">
        <f t="shared" si="4"/>
        <v>190000</v>
      </c>
      <c r="Q54" s="23">
        <f t="shared" si="10"/>
        <v>190000</v>
      </c>
    </row>
    <row r="55" spans="1:17" x14ac:dyDescent="0.25">
      <c r="A55" s="28"/>
      <c r="B55" s="32" t="s">
        <v>61</v>
      </c>
      <c r="C55" s="32">
        <f>SUM(C48:C54)</f>
        <v>10000</v>
      </c>
      <c r="D55" s="32">
        <f>SUM(D48:D54)</f>
        <v>0</v>
      </c>
      <c r="E55" s="32">
        <f>SUM(E48:E54)</f>
        <v>0</v>
      </c>
      <c r="F55" s="32">
        <f>SUM(F48:F54)</f>
        <v>266000</v>
      </c>
      <c r="G55" s="41">
        <f t="shared" si="9"/>
        <v>276000</v>
      </c>
      <c r="H55" s="32">
        <f>SUM(H48:H54)</f>
        <v>0</v>
      </c>
      <c r="I55" s="35"/>
      <c r="J55" s="39"/>
      <c r="K55" s="25">
        <f t="shared" si="5"/>
        <v>0</v>
      </c>
      <c r="L55" s="36">
        <f t="shared" si="0"/>
        <v>276000</v>
      </c>
      <c r="M55" s="44">
        <f t="shared" si="1"/>
        <v>10000</v>
      </c>
      <c r="N55" s="24">
        <f t="shared" si="2"/>
        <v>0</v>
      </c>
      <c r="O55" s="28">
        <f t="shared" si="3"/>
        <v>0</v>
      </c>
      <c r="P55" s="28">
        <f t="shared" si="4"/>
        <v>266000</v>
      </c>
      <c r="Q55" s="41">
        <f t="shared" si="10"/>
        <v>276000</v>
      </c>
    </row>
    <row r="56" spans="1:17" x14ac:dyDescent="0.25">
      <c r="A56" s="46" t="s">
        <v>15</v>
      </c>
      <c r="B56" s="46"/>
      <c r="C56" s="47">
        <f>+C9+C11+C12+C19+C27+C40+C47+C55</f>
        <v>10000</v>
      </c>
      <c r="D56" s="47">
        <f t="shared" ref="D56:Q56" si="11">+D9+D11+D12+D19+D27+D40+D47+D55</f>
        <v>10365</v>
      </c>
      <c r="E56" s="47">
        <f t="shared" si="11"/>
        <v>0</v>
      </c>
      <c r="F56" s="47">
        <f t="shared" si="11"/>
        <v>644902.92999999993</v>
      </c>
      <c r="G56" s="47">
        <f>G9+G11+G12+G19+G27+G40+G47+G55</f>
        <v>665267.92999999993</v>
      </c>
      <c r="H56" s="47">
        <f t="shared" si="11"/>
        <v>0</v>
      </c>
      <c r="I56" s="47">
        <f t="shared" si="11"/>
        <v>0</v>
      </c>
      <c r="J56" s="47">
        <f t="shared" si="11"/>
        <v>0</v>
      </c>
      <c r="K56" s="47">
        <f t="shared" si="11"/>
        <v>0</v>
      </c>
      <c r="L56" s="47">
        <f t="shared" si="11"/>
        <v>665267.92999999993</v>
      </c>
      <c r="M56" s="47">
        <f t="shared" si="11"/>
        <v>10000</v>
      </c>
      <c r="N56" s="47">
        <f t="shared" si="11"/>
        <v>10365</v>
      </c>
      <c r="O56" s="47">
        <f t="shared" si="11"/>
        <v>0</v>
      </c>
      <c r="P56" s="47">
        <f t="shared" si="11"/>
        <v>644902.92999999993</v>
      </c>
      <c r="Q56" s="47">
        <f t="shared" si="11"/>
        <v>665267.92999999993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>
      <selection activeCell="I100" sqref="I100"/>
    </sheetView>
  </sheetViews>
  <sheetFormatPr defaultRowHeight="15" x14ac:dyDescent="0.25"/>
  <cols>
    <col min="1" max="1" width="39.7109375" customWidth="1"/>
    <col min="2" max="2" width="12.42578125" customWidth="1"/>
    <col min="3" max="3" width="21.28515625" customWidth="1"/>
  </cols>
  <sheetData>
    <row r="1" spans="1:3" ht="15.75" thickBot="1" x14ac:dyDescent="0.3">
      <c r="A1" s="48">
        <v>2017</v>
      </c>
      <c r="B1" s="48"/>
      <c r="C1" s="49"/>
    </row>
    <row r="2" spans="1:3" ht="15.75" thickBot="1" x14ac:dyDescent="0.3">
      <c r="A2" s="50" t="s">
        <v>62</v>
      </c>
      <c r="B2" s="51"/>
      <c r="C2" s="52" t="s">
        <v>63</v>
      </c>
    </row>
    <row r="3" spans="1:3" ht="15.75" thickBot="1" x14ac:dyDescent="0.3">
      <c r="A3" s="53" t="s">
        <v>64</v>
      </c>
      <c r="B3" s="53" t="s">
        <v>65</v>
      </c>
      <c r="C3" s="54"/>
    </row>
    <row r="4" spans="1:3" ht="15.75" thickBot="1" x14ac:dyDescent="0.3">
      <c r="A4" s="55"/>
      <c r="B4" s="55"/>
      <c r="C4" s="57"/>
    </row>
    <row r="5" spans="1:3" ht="15.75" thickBot="1" x14ac:dyDescent="0.3">
      <c r="A5" s="59" t="s">
        <v>66</v>
      </c>
      <c r="B5" s="61">
        <v>212</v>
      </c>
      <c r="C5" s="56">
        <f>C6+C7+C8</f>
        <v>20000</v>
      </c>
    </row>
    <row r="6" spans="1:3" ht="26.25" x14ac:dyDescent="0.25">
      <c r="A6" s="62" t="s">
        <v>17</v>
      </c>
      <c r="B6" s="63">
        <v>212004</v>
      </c>
      <c r="C6" s="64">
        <v>8000</v>
      </c>
    </row>
    <row r="7" spans="1:3" x14ac:dyDescent="0.25">
      <c r="A7" s="65" t="s">
        <v>18</v>
      </c>
      <c r="B7" s="66">
        <v>212005</v>
      </c>
      <c r="C7" s="67">
        <v>6000</v>
      </c>
    </row>
    <row r="8" spans="1:3" ht="15.75" thickBot="1" x14ac:dyDescent="0.3">
      <c r="A8" s="68" t="s">
        <v>19</v>
      </c>
      <c r="B8" s="69">
        <v>212006</v>
      </c>
      <c r="C8" s="70">
        <v>6000</v>
      </c>
    </row>
    <row r="9" spans="1:3" ht="15.75" thickBot="1" x14ac:dyDescent="0.3">
      <c r="A9" s="58" t="s">
        <v>67</v>
      </c>
      <c r="B9" s="55">
        <v>220</v>
      </c>
      <c r="C9" s="72">
        <f t="shared" ref="C9" si="0">C10+C11+C15+C21+C22+C47</f>
        <v>286602.93</v>
      </c>
    </row>
    <row r="10" spans="1:3" ht="15.75" thickBot="1" x14ac:dyDescent="0.3">
      <c r="A10" s="73" t="s">
        <v>68</v>
      </c>
      <c r="B10" s="74">
        <v>221</v>
      </c>
      <c r="C10" s="75">
        <v>8265</v>
      </c>
    </row>
    <row r="11" spans="1:3" ht="15.75" thickBot="1" x14ac:dyDescent="0.3">
      <c r="A11" s="76" t="s">
        <v>69</v>
      </c>
      <c r="B11" s="77">
        <v>222</v>
      </c>
      <c r="C11" s="78">
        <f t="shared" ref="C11" si="1">C12+C13+C14</f>
        <v>3000</v>
      </c>
    </row>
    <row r="12" spans="1:3" x14ac:dyDescent="0.25">
      <c r="A12" s="65" t="s">
        <v>70</v>
      </c>
      <c r="B12" s="79">
        <v>222001</v>
      </c>
      <c r="C12" s="80"/>
    </row>
    <row r="13" spans="1:3" x14ac:dyDescent="0.25">
      <c r="A13" s="65" t="s">
        <v>71</v>
      </c>
      <c r="B13" s="79">
        <v>222002</v>
      </c>
      <c r="C13" s="81"/>
    </row>
    <row r="14" spans="1:3" ht="15.75" thickBot="1" x14ac:dyDescent="0.3">
      <c r="A14" s="65" t="s">
        <v>69</v>
      </c>
      <c r="B14" s="82">
        <v>222099</v>
      </c>
      <c r="C14" s="70">
        <v>3000</v>
      </c>
    </row>
    <row r="15" spans="1:3" ht="15.75" thickBot="1" x14ac:dyDescent="0.3">
      <c r="A15" s="76" t="s">
        <v>72</v>
      </c>
      <c r="B15" s="83">
        <v>223</v>
      </c>
      <c r="C15" s="84">
        <f t="shared" ref="C15" si="2">C16+C17+C18+C19+C20</f>
        <v>139206.93</v>
      </c>
    </row>
    <row r="16" spans="1:3" ht="57" x14ac:dyDescent="0.25">
      <c r="A16" s="85" t="s">
        <v>73</v>
      </c>
      <c r="B16" s="86">
        <v>223002</v>
      </c>
      <c r="C16" s="64">
        <v>79492.38</v>
      </c>
    </row>
    <row r="17" spans="1:3" x14ac:dyDescent="0.25">
      <c r="A17" s="65" t="s">
        <v>74</v>
      </c>
      <c r="B17" s="79">
        <v>223003</v>
      </c>
      <c r="C17" s="87"/>
    </row>
    <row r="18" spans="1:3" x14ac:dyDescent="0.25">
      <c r="A18" s="65" t="s">
        <v>75</v>
      </c>
      <c r="B18" s="79">
        <v>223001</v>
      </c>
      <c r="C18" s="87">
        <v>53458.74</v>
      </c>
    </row>
    <row r="19" spans="1:3" x14ac:dyDescent="0.25">
      <c r="A19" s="65" t="s">
        <v>76</v>
      </c>
      <c r="B19" s="79">
        <v>223004</v>
      </c>
      <c r="C19" s="87">
        <v>6255.81</v>
      </c>
    </row>
    <row r="20" spans="1:3" x14ac:dyDescent="0.25">
      <c r="A20" s="65" t="s">
        <v>77</v>
      </c>
      <c r="B20" s="79">
        <v>223099</v>
      </c>
      <c r="C20" s="88"/>
    </row>
    <row r="21" spans="1:3" x14ac:dyDescent="0.25">
      <c r="A21" s="76" t="s">
        <v>78</v>
      </c>
      <c r="B21" s="89">
        <v>224</v>
      </c>
      <c r="C21" s="90"/>
    </row>
    <row r="22" spans="1:3" x14ac:dyDescent="0.25">
      <c r="A22" s="76" t="s">
        <v>79</v>
      </c>
      <c r="B22" s="89">
        <v>225</v>
      </c>
      <c r="C22" s="91">
        <f>SUM(C23:C46)</f>
        <v>80063</v>
      </c>
    </row>
    <row r="23" spans="1:3" x14ac:dyDescent="0.25">
      <c r="A23" s="92" t="s">
        <v>80</v>
      </c>
      <c r="B23" s="93">
        <v>225002</v>
      </c>
      <c r="C23" s="88">
        <v>1500</v>
      </c>
    </row>
    <row r="24" spans="1:3" x14ac:dyDescent="0.25">
      <c r="A24" s="94" t="s">
        <v>81</v>
      </c>
      <c r="B24" s="95"/>
      <c r="C24" s="90"/>
    </row>
    <row r="25" spans="1:3" x14ac:dyDescent="0.25">
      <c r="A25" s="94" t="s">
        <v>82</v>
      </c>
      <c r="B25" s="95"/>
      <c r="C25" s="90"/>
    </row>
    <row r="26" spans="1:3" x14ac:dyDescent="0.25">
      <c r="A26" s="94" t="s">
        <v>83</v>
      </c>
      <c r="B26" s="96"/>
      <c r="C26" s="90">
        <v>0</v>
      </c>
    </row>
    <row r="27" spans="1:3" x14ac:dyDescent="0.25">
      <c r="A27" s="94" t="s">
        <v>84</v>
      </c>
      <c r="B27" s="96">
        <v>225000</v>
      </c>
      <c r="C27" s="90"/>
    </row>
    <row r="28" spans="1:3" x14ac:dyDescent="0.25">
      <c r="A28" s="92" t="s">
        <v>85</v>
      </c>
      <c r="B28" s="97">
        <v>225002</v>
      </c>
      <c r="C28" s="98">
        <v>665.5</v>
      </c>
    </row>
    <row r="29" spans="1:3" x14ac:dyDescent="0.25">
      <c r="A29" s="94" t="s">
        <v>86</v>
      </c>
      <c r="B29" s="95"/>
      <c r="C29" s="90"/>
    </row>
    <row r="30" spans="1:3" x14ac:dyDescent="0.25">
      <c r="A30" s="94" t="s">
        <v>87</v>
      </c>
      <c r="B30" s="96">
        <v>225001</v>
      </c>
      <c r="C30" s="90">
        <f>3000-500</f>
        <v>2500</v>
      </c>
    </row>
    <row r="31" spans="1:3" x14ac:dyDescent="0.25">
      <c r="A31" s="99" t="s">
        <v>88</v>
      </c>
      <c r="B31" s="96">
        <v>225001</v>
      </c>
      <c r="C31" s="90">
        <v>0</v>
      </c>
    </row>
    <row r="32" spans="1:3" x14ac:dyDescent="0.25">
      <c r="A32" s="100" t="s">
        <v>89</v>
      </c>
      <c r="B32" s="96">
        <v>225000</v>
      </c>
      <c r="C32" s="90">
        <v>6000</v>
      </c>
    </row>
    <row r="33" spans="1:3" x14ac:dyDescent="0.25">
      <c r="A33" s="92" t="s">
        <v>90</v>
      </c>
      <c r="B33" s="96">
        <v>225000</v>
      </c>
      <c r="C33" s="101">
        <v>6000</v>
      </c>
    </row>
    <row r="34" spans="1:3" x14ac:dyDescent="0.25">
      <c r="A34" s="94" t="s">
        <v>91</v>
      </c>
      <c r="B34" s="96">
        <v>225000</v>
      </c>
      <c r="C34" s="90">
        <v>3000</v>
      </c>
    </row>
    <row r="35" spans="1:3" x14ac:dyDescent="0.25">
      <c r="A35" s="94" t="s">
        <v>92</v>
      </c>
      <c r="B35" s="96">
        <v>225000</v>
      </c>
      <c r="C35" s="102">
        <v>3000</v>
      </c>
    </row>
    <row r="36" spans="1:3" x14ac:dyDescent="0.25">
      <c r="A36" s="94" t="s">
        <v>93</v>
      </c>
      <c r="B36" s="95">
        <v>225004</v>
      </c>
      <c r="C36" s="103"/>
    </row>
    <row r="37" spans="1:3" ht="90" x14ac:dyDescent="0.25">
      <c r="A37" s="104" t="s">
        <v>94</v>
      </c>
      <c r="B37" s="96">
        <v>225000</v>
      </c>
      <c r="C37" s="103"/>
    </row>
    <row r="38" spans="1:3" ht="39" x14ac:dyDescent="0.25">
      <c r="A38" s="104" t="s">
        <v>95</v>
      </c>
      <c r="B38" s="95">
        <v>225001</v>
      </c>
      <c r="C38" s="103">
        <v>4517.3999999999996</v>
      </c>
    </row>
    <row r="39" spans="1:3" x14ac:dyDescent="0.25">
      <c r="A39" s="94" t="s">
        <v>96</v>
      </c>
      <c r="B39" s="105">
        <v>225000</v>
      </c>
      <c r="C39" s="88">
        <v>14880</v>
      </c>
    </row>
    <row r="40" spans="1:3" x14ac:dyDescent="0.25">
      <c r="A40" s="94" t="s">
        <v>97</v>
      </c>
      <c r="B40" s="105">
        <v>225000</v>
      </c>
      <c r="C40" s="88"/>
    </row>
    <row r="41" spans="1:3" ht="120.75" x14ac:dyDescent="0.25">
      <c r="A41" s="106" t="s">
        <v>98</v>
      </c>
      <c r="B41" s="105">
        <v>225000</v>
      </c>
      <c r="C41" s="88"/>
    </row>
    <row r="42" spans="1:3" x14ac:dyDescent="0.25">
      <c r="A42" s="92" t="s">
        <v>99</v>
      </c>
      <c r="B42" s="93">
        <v>225001</v>
      </c>
      <c r="C42" s="90">
        <v>0</v>
      </c>
    </row>
    <row r="43" spans="1:3" x14ac:dyDescent="0.25">
      <c r="A43" s="94" t="s">
        <v>100</v>
      </c>
      <c r="B43" s="105">
        <v>225000</v>
      </c>
      <c r="C43" s="90"/>
    </row>
    <row r="44" spans="1:3" x14ac:dyDescent="0.25">
      <c r="A44" s="94" t="s">
        <v>101</v>
      </c>
      <c r="B44" s="79">
        <v>225007</v>
      </c>
      <c r="C44" s="90">
        <v>20000</v>
      </c>
    </row>
    <row r="45" spans="1:3" x14ac:dyDescent="0.25">
      <c r="A45" s="107" t="s">
        <v>102</v>
      </c>
      <c r="B45" s="105">
        <v>225000</v>
      </c>
      <c r="C45" s="103">
        <v>3000.1</v>
      </c>
    </row>
    <row r="46" spans="1:3" ht="15.75" thickBot="1" x14ac:dyDescent="0.3">
      <c r="A46" s="108" t="s">
        <v>103</v>
      </c>
      <c r="B46" s="109">
        <v>225012</v>
      </c>
      <c r="C46" s="110">
        <f>8000+7000</f>
        <v>15000</v>
      </c>
    </row>
    <row r="47" spans="1:3" ht="15.75" thickBot="1" x14ac:dyDescent="0.3">
      <c r="A47" s="111" t="s">
        <v>104</v>
      </c>
      <c r="B47" s="60">
        <v>226</v>
      </c>
      <c r="C47" s="112">
        <f t="shared" ref="C47" si="3">SUM(C48:C60)</f>
        <v>56068</v>
      </c>
    </row>
    <row r="48" spans="1:3" ht="15.75" thickBot="1" x14ac:dyDescent="0.3">
      <c r="A48" s="113" t="s">
        <v>105</v>
      </c>
      <c r="B48" s="114">
        <v>226024</v>
      </c>
      <c r="C48" s="115">
        <v>5000</v>
      </c>
    </row>
    <row r="49" spans="1:3" ht="143.25" thickBot="1" x14ac:dyDescent="0.3">
      <c r="A49" s="107" t="s">
        <v>106</v>
      </c>
      <c r="B49" s="116">
        <v>226036</v>
      </c>
      <c r="C49" s="117">
        <v>0</v>
      </c>
    </row>
    <row r="50" spans="1:3" x14ac:dyDescent="0.25">
      <c r="A50" s="108" t="s">
        <v>107</v>
      </c>
      <c r="B50" s="118">
        <v>226022</v>
      </c>
      <c r="C50" s="119">
        <f t="shared" ref="C50" si="4">3000+2000</f>
        <v>5000</v>
      </c>
    </row>
    <row r="51" spans="1:3" x14ac:dyDescent="0.25">
      <c r="A51" s="108" t="s">
        <v>108</v>
      </c>
      <c r="B51" s="120">
        <v>226099</v>
      </c>
      <c r="C51" s="90"/>
    </row>
    <row r="52" spans="1:3" x14ac:dyDescent="0.25">
      <c r="A52" s="108" t="s">
        <v>109</v>
      </c>
      <c r="B52" s="120">
        <v>226004</v>
      </c>
      <c r="C52" s="103">
        <v>10068</v>
      </c>
    </row>
    <row r="53" spans="1:3" x14ac:dyDescent="0.25">
      <c r="A53" s="108" t="s">
        <v>110</v>
      </c>
      <c r="B53" s="120">
        <v>226099</v>
      </c>
      <c r="C53" s="103"/>
    </row>
    <row r="54" spans="1:3" x14ac:dyDescent="0.25">
      <c r="A54" s="108" t="s">
        <v>111</v>
      </c>
      <c r="B54" s="120"/>
      <c r="C54" s="90">
        <v>0</v>
      </c>
    </row>
    <row r="55" spans="1:3" x14ac:dyDescent="0.25">
      <c r="A55" s="99"/>
      <c r="B55" s="120"/>
      <c r="C55" s="90"/>
    </row>
    <row r="56" spans="1:3" x14ac:dyDescent="0.25">
      <c r="A56" s="108" t="s">
        <v>35</v>
      </c>
      <c r="B56" s="121">
        <v>226001</v>
      </c>
      <c r="C56" s="101">
        <v>8000</v>
      </c>
    </row>
    <row r="57" spans="1:3" x14ac:dyDescent="0.25">
      <c r="A57" s="68" t="s">
        <v>112</v>
      </c>
      <c r="B57" s="120"/>
      <c r="C57" s="90">
        <v>1000</v>
      </c>
    </row>
    <row r="58" spans="1:3" x14ac:dyDescent="0.25">
      <c r="A58" s="68" t="s">
        <v>113</v>
      </c>
      <c r="B58" s="120">
        <v>226006</v>
      </c>
      <c r="C58" s="90">
        <v>4000</v>
      </c>
    </row>
    <row r="59" spans="1:3" ht="15.75" thickBot="1" x14ac:dyDescent="0.3">
      <c r="A59" s="68" t="s">
        <v>114</v>
      </c>
      <c r="B59" s="120">
        <v>226099</v>
      </c>
      <c r="C59" s="122">
        <f>20000+3000</f>
        <v>23000</v>
      </c>
    </row>
    <row r="60" spans="1:3" ht="15.75" thickBot="1" x14ac:dyDescent="0.3">
      <c r="A60" s="123" t="s">
        <v>115</v>
      </c>
      <c r="B60" s="124">
        <v>226004</v>
      </c>
      <c r="C60" s="125"/>
    </row>
    <row r="61" spans="1:3" ht="15.75" thickBot="1" x14ac:dyDescent="0.3">
      <c r="A61" s="126" t="s">
        <v>116</v>
      </c>
      <c r="B61" s="55">
        <v>260</v>
      </c>
      <c r="C61" s="127">
        <f t="shared" ref="C61:C62" si="5">C62</f>
        <v>0</v>
      </c>
    </row>
    <row r="62" spans="1:3" x14ac:dyDescent="0.25">
      <c r="A62" s="128" t="s">
        <v>117</v>
      </c>
      <c r="B62" s="129">
        <v>262</v>
      </c>
      <c r="C62" s="130">
        <f t="shared" si="5"/>
        <v>0</v>
      </c>
    </row>
    <row r="63" spans="1:3" x14ac:dyDescent="0.25">
      <c r="A63" s="65" t="s">
        <v>118</v>
      </c>
      <c r="B63" s="131">
        <v>262</v>
      </c>
      <c r="C63" s="103"/>
    </row>
    <row r="64" spans="1:3" x14ac:dyDescent="0.25">
      <c r="A64" s="65" t="s">
        <v>119</v>
      </c>
      <c r="B64" s="79">
        <v>262001</v>
      </c>
      <c r="C64" s="103"/>
    </row>
    <row r="65" spans="1:3" x14ac:dyDescent="0.25">
      <c r="A65" s="65" t="s">
        <v>120</v>
      </c>
      <c r="B65" s="79">
        <v>262002</v>
      </c>
      <c r="C65" s="103"/>
    </row>
    <row r="66" spans="1:3" ht="15.75" thickBot="1" x14ac:dyDescent="0.3">
      <c r="A66" s="65" t="s">
        <v>121</v>
      </c>
      <c r="B66" s="132">
        <v>263</v>
      </c>
      <c r="C66" s="103"/>
    </row>
    <row r="67" spans="1:3" ht="15.75" thickBot="1" x14ac:dyDescent="0.3">
      <c r="A67" s="133" t="s">
        <v>122</v>
      </c>
      <c r="B67" s="55">
        <v>290</v>
      </c>
      <c r="C67" s="134">
        <f>C68+C76</f>
        <v>82665</v>
      </c>
    </row>
    <row r="68" spans="1:3" x14ac:dyDescent="0.25">
      <c r="A68" s="135" t="s">
        <v>123</v>
      </c>
      <c r="B68" s="136">
        <v>29001</v>
      </c>
      <c r="C68" s="137">
        <f t="shared" ref="C68" si="6">C69+C70+C71+C72+C73</f>
        <v>82665</v>
      </c>
    </row>
    <row r="69" spans="1:3" x14ac:dyDescent="0.25">
      <c r="A69" s="138" t="s">
        <v>124</v>
      </c>
      <c r="B69" s="139">
        <v>290001</v>
      </c>
      <c r="C69" s="103"/>
    </row>
    <row r="70" spans="1:3" x14ac:dyDescent="0.25">
      <c r="A70" s="140" t="s">
        <v>125</v>
      </c>
      <c r="B70" s="141">
        <v>290015</v>
      </c>
      <c r="C70" s="88">
        <v>30000</v>
      </c>
    </row>
    <row r="71" spans="1:3" x14ac:dyDescent="0.25">
      <c r="A71" s="142" t="s">
        <v>126</v>
      </c>
      <c r="B71" s="143">
        <v>290014</v>
      </c>
      <c r="C71" s="88">
        <v>56</v>
      </c>
    </row>
    <row r="72" spans="1:3" x14ac:dyDescent="0.25">
      <c r="A72" s="142" t="s">
        <v>48</v>
      </c>
      <c r="B72" s="144">
        <v>290004</v>
      </c>
      <c r="C72" s="88">
        <f>2909-600</f>
        <v>2309</v>
      </c>
    </row>
    <row r="73" spans="1:3" x14ac:dyDescent="0.25">
      <c r="A73" s="145" t="s">
        <v>127</v>
      </c>
      <c r="B73" s="131">
        <v>290011</v>
      </c>
      <c r="C73" s="103">
        <f t="shared" ref="C73" si="7">C74+C75</f>
        <v>50300</v>
      </c>
    </row>
    <row r="74" spans="1:3" x14ac:dyDescent="0.25">
      <c r="A74" s="146" t="s">
        <v>128</v>
      </c>
      <c r="B74" s="147"/>
      <c r="C74" s="67">
        <v>4000</v>
      </c>
    </row>
    <row r="75" spans="1:3" x14ac:dyDescent="0.25">
      <c r="A75" s="146" t="s">
        <v>129</v>
      </c>
      <c r="B75" s="147"/>
      <c r="C75" s="67">
        <v>46300</v>
      </c>
    </row>
    <row r="76" spans="1:3" ht="15.75" thickBot="1" x14ac:dyDescent="0.3">
      <c r="A76" s="148"/>
      <c r="B76" s="149">
        <v>290011</v>
      </c>
      <c r="C76" s="103">
        <v>0</v>
      </c>
    </row>
    <row r="77" spans="1:3" ht="15.75" thickBot="1" x14ac:dyDescent="0.3">
      <c r="A77" s="150" t="s">
        <v>130</v>
      </c>
      <c r="B77" s="55">
        <v>300</v>
      </c>
      <c r="C77" s="151">
        <f t="shared" ref="C77" si="8">C78+C82</f>
        <v>276000</v>
      </c>
    </row>
    <row r="78" spans="1:3" ht="15.75" thickBot="1" x14ac:dyDescent="0.3">
      <c r="A78" s="133" t="s">
        <v>131</v>
      </c>
      <c r="B78" s="55">
        <v>310</v>
      </c>
      <c r="C78" s="151">
        <f t="shared" ref="C78" si="9">C79+C80+C81</f>
        <v>0</v>
      </c>
    </row>
    <row r="79" spans="1:3" x14ac:dyDescent="0.25">
      <c r="A79" s="65" t="s">
        <v>132</v>
      </c>
      <c r="B79" s="136">
        <v>310001</v>
      </c>
      <c r="C79" s="103"/>
    </row>
    <row r="80" spans="1:3" x14ac:dyDescent="0.25">
      <c r="A80" s="65" t="s">
        <v>133</v>
      </c>
      <c r="B80" s="131">
        <v>310002</v>
      </c>
      <c r="C80" s="103"/>
    </row>
    <row r="81" spans="1:3" ht="15.75" thickBot="1" x14ac:dyDescent="0.3">
      <c r="A81" s="65" t="s">
        <v>134</v>
      </c>
      <c r="B81" s="132">
        <v>310003</v>
      </c>
      <c r="C81" s="103"/>
    </row>
    <row r="82" spans="1:3" ht="15.75" thickBot="1" x14ac:dyDescent="0.3">
      <c r="A82" s="150" t="s">
        <v>135</v>
      </c>
      <c r="B82" s="55">
        <v>320</v>
      </c>
      <c r="C82" s="151">
        <f t="shared" ref="C82" si="10">C83</f>
        <v>276000</v>
      </c>
    </row>
    <row r="83" spans="1:3" ht="15.75" thickBot="1" x14ac:dyDescent="0.3">
      <c r="A83" s="152" t="s">
        <v>136</v>
      </c>
      <c r="B83" s="55">
        <v>340</v>
      </c>
      <c r="C83" s="153">
        <f>SUM(C84:C88)</f>
        <v>276000</v>
      </c>
    </row>
    <row r="84" spans="1:3" x14ac:dyDescent="0.25">
      <c r="A84" s="154" t="s">
        <v>137</v>
      </c>
      <c r="B84" s="155">
        <v>340006</v>
      </c>
      <c r="C84" s="90"/>
    </row>
    <row r="85" spans="1:3" x14ac:dyDescent="0.25">
      <c r="A85" s="156" t="s">
        <v>138</v>
      </c>
      <c r="B85" s="157">
        <v>340005</v>
      </c>
      <c r="C85" s="90"/>
    </row>
    <row r="86" spans="1:3" x14ac:dyDescent="0.25">
      <c r="A86" s="156" t="s">
        <v>54</v>
      </c>
      <c r="B86" s="157">
        <v>340001</v>
      </c>
      <c r="C86" s="101">
        <v>14000</v>
      </c>
    </row>
    <row r="87" spans="1:3" x14ac:dyDescent="0.25">
      <c r="A87" s="158" t="s">
        <v>139</v>
      </c>
      <c r="B87" s="159">
        <v>340011</v>
      </c>
      <c r="C87" s="122"/>
    </row>
    <row r="88" spans="1:3" x14ac:dyDescent="0.25">
      <c r="A88" s="160" t="s">
        <v>140</v>
      </c>
      <c r="B88" s="159">
        <v>340000</v>
      </c>
      <c r="C88" s="122">
        <f t="shared" ref="C88" si="11">C90+C91+C92+C93+C94+C95+C96</f>
        <v>262000</v>
      </c>
    </row>
    <row r="89" spans="1:3" x14ac:dyDescent="0.25">
      <c r="A89" s="161" t="s">
        <v>141</v>
      </c>
      <c r="B89" s="139"/>
      <c r="C89" s="162"/>
    </row>
    <row r="90" spans="1:3" x14ac:dyDescent="0.25">
      <c r="A90" s="163" t="s">
        <v>142</v>
      </c>
      <c r="B90" s="139">
        <v>340017</v>
      </c>
      <c r="C90" s="162">
        <v>20000</v>
      </c>
    </row>
    <row r="91" spans="1:3" x14ac:dyDescent="0.25">
      <c r="A91" s="164" t="s">
        <v>143</v>
      </c>
      <c r="B91" s="165">
        <v>340002</v>
      </c>
      <c r="C91" s="166"/>
    </row>
    <row r="92" spans="1:3" x14ac:dyDescent="0.25">
      <c r="A92" s="163" t="s">
        <v>144</v>
      </c>
      <c r="B92" s="139">
        <v>340003</v>
      </c>
      <c r="C92" s="162">
        <v>8000</v>
      </c>
    </row>
    <row r="93" spans="1:3" x14ac:dyDescent="0.25">
      <c r="A93" s="163" t="s">
        <v>145</v>
      </c>
      <c r="B93" s="139">
        <v>340013</v>
      </c>
      <c r="C93" s="162">
        <v>30000</v>
      </c>
    </row>
    <row r="94" spans="1:3" x14ac:dyDescent="0.25">
      <c r="A94" s="163" t="s">
        <v>146</v>
      </c>
      <c r="B94" s="167">
        <v>340017</v>
      </c>
      <c r="C94" s="162">
        <v>4000</v>
      </c>
    </row>
    <row r="95" spans="1:3" x14ac:dyDescent="0.25">
      <c r="A95" s="142" t="s">
        <v>147</v>
      </c>
      <c r="B95" s="168">
        <v>340099</v>
      </c>
      <c r="C95" s="169">
        <v>190000</v>
      </c>
    </row>
    <row r="96" spans="1:3" ht="101.25" thickBot="1" x14ac:dyDescent="0.3">
      <c r="A96" s="170" t="s">
        <v>148</v>
      </c>
      <c r="B96" s="165">
        <v>340004</v>
      </c>
      <c r="C96" s="166">
        <v>10000</v>
      </c>
    </row>
    <row r="97" spans="1:3" ht="15.75" thickBot="1" x14ac:dyDescent="0.3">
      <c r="A97" s="171" t="s">
        <v>149</v>
      </c>
      <c r="B97" s="172"/>
      <c r="C97" s="71">
        <f>C5+C9+C62+C67+C82</f>
        <v>665267.92999999993</v>
      </c>
    </row>
  </sheetData>
  <mergeCells count="2">
    <mergeCell ref="A2:B2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ЦДМ</vt:lpstr>
      <vt:lpstr>расш.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2016-12-27T07:40:29Z</dcterms:modified>
</cp:coreProperties>
</file>