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/>
  <calcPr fullCalcOnLoad="1"/>
</workbook>
</file>

<file path=xl/sharedStrings.xml><?xml version="1.0" encoding="utf-8"?>
<sst xmlns="http://schemas.openxmlformats.org/spreadsheetml/2006/main" count="107" uniqueCount="87">
  <si>
    <t>Средняя заработная плата, включая начисления на выплаты по оплате труда, рублей в месяц</t>
  </si>
  <si>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</si>
  <si>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</si>
  <si>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</si>
  <si>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</si>
  <si>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</si>
  <si>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</si>
  <si>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</si>
  <si>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</si>
  <si>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Норма потребления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</si>
  <si>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</si>
  <si>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</si>
  <si>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</si>
  <si>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</si>
  <si>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</si>
  <si>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</si>
  <si>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</si>
  <si>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</si>
  <si>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</si>
  <si>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</si>
  <si>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</si>
  <si>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</si>
  <si>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</si>
  <si>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</si>
  <si>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</si>
  <si>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</si>
  <si>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</si>
  <si>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Прогноз суммарного фонда оплаты труда осного персонала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</si>
  <si>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</si>
  <si>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</si>
  <si>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</si>
  <si>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</si>
  <si>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</si>
  <si>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</si>
  <si>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</si>
  <si>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</si>
  <si>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</si>
  <si>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</si>
  <si>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</si>
  <si>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</si>
  <si>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</si>
  <si>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</si>
  <si>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>шт.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</si>
  <si>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</si>
  <si>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</si>
  <si>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</si>
  <si>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</si>
  <si>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</si>
  <si>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</si>
  <si>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</si>
  <si>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</si>
  <si>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</si>
  <si>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</si>
  <si>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</si>
  <si>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</si>
  <si>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</si>
  <si>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 xml:space="preserve">         норма   объема   оказания   платных   услуг   за   норму  времени,</t>
  </si>
  <si>
    <t>Затраты на оплату труда персонала, рублей                 (6) = (2) : (3) х (4) :(5)</t>
  </si>
  <si>
    <t>занятий в мес.</t>
  </si>
  <si>
    <t>(наименование платной услуги )</t>
  </si>
  <si>
    <t>норма объема оказания платных услуг за данное количество единиц времени  (наполняемость группы)</t>
  </si>
  <si>
    <t>Норма времени на оказание услуги</t>
  </si>
  <si>
    <t>мин.</t>
  </si>
  <si>
    <t>Количество занятий в месяц</t>
  </si>
  <si>
    <t>занятий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</si>
  <si>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</si>
  <si>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</si>
  <si>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</si>
  <si>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</si>
  <si>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>рублей за 1 услугу в мес./на  воспитан.</t>
  </si>
  <si>
    <t>Рекомендуемое распределение средств</t>
  </si>
  <si>
    <t xml:space="preserve">Стоимость обучения одного воспитанника в месяц </t>
  </si>
  <si>
    <t>Фонд заработной платы начислений</t>
  </si>
  <si>
    <t>1. Педагог</t>
  </si>
  <si>
    <t>Начисление на зарплату - 30,2 %</t>
  </si>
  <si>
    <t>2. Фонд материального обеспечения ДОУ в мес.</t>
  </si>
  <si>
    <t>1. ФОТ = 50%</t>
  </si>
  <si>
    <t xml:space="preserve">Стоимость обучения 60-ти воспитанниов в месяц </t>
  </si>
  <si>
    <t>Стоимость обучения 60-ти воспитанниов в год</t>
  </si>
  <si>
    <t>25-30</t>
  </si>
  <si>
    <t>Пособие</t>
  </si>
  <si>
    <t>Дидактический материал</t>
  </si>
  <si>
    <t>карточки</t>
  </si>
  <si>
    <t>Заведующий ДОУ № 33 "Колобок"</t>
  </si>
  <si>
    <t>_______________Л.М.Фаррахова</t>
  </si>
  <si>
    <t>"___" __________________ 2021 г.</t>
  </si>
  <si>
    <t>Кружок "Здоровячок"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</si>
</sst>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  <numFmt numFmtId="194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87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8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35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spans="1:7" ht="21" customHeight="1">
      <c r="A1" s="52"/>
      <c r="B1" s="52"/>
      <c r="C1" s="52"/>
      <c r="D1" s="52"/>
      <c r="E1" s="52"/>
      <c r="F1" s="52"/>
      <c r="G1" s="52"/>
    </row>
    <row r="2" spans="1:7" ht="18.75" customHeight="1">
      <c r="A2" s="53" t="s">
        <v>86</v>
      </c>
      <c r="B2" s="53"/>
      <c r="C2" s="53"/>
      <c r="D2" s="53"/>
      <c r="E2" s="53"/>
      <c r="F2" s="53"/>
      <c r="G2" s="53"/>
    </row>
    <row r="3" spans="1:8" ht="12.75">
      <c r="A3" s="54" t="s">
        <v>59</v>
      </c>
      <c r="B3" s="55"/>
      <c r="C3" s="55"/>
      <c r="D3" s="55"/>
      <c r="E3" s="55"/>
      <c r="F3" s="55"/>
      <c r="G3" s="55"/>
      <c r="H3" s="55"/>
    </row>
    <row r="4" spans="1:7" ht="33.75" customHeight="1">
      <c r="A4" s="59" t="s">
        <v>48</v>
      </c>
      <c r="B4" s="60"/>
      <c r="C4" s="60"/>
      <c r="D4" s="60"/>
      <c r="E4" s="60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56</v>
      </c>
      <c r="B6" s="4" t="s">
        <v>0</v>
      </c>
      <c r="C6" s="3" t="s">
        <v>1</v>
      </c>
      <c r="D6" s="3" t="s">
        <v>2</v>
      </c>
      <c r="E6" s="30" t="s">
        <v>60</v>
      </c>
      <c r="F6" s="30" t="s">
        <v>57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6" ht="12.75">
      <c r="A8" s="5" t="s">
        <v>73</v>
      </c>
      <c r="B8" s="27">
        <v>20168</v>
      </c>
      <c r="C8" s="2">
        <v>2101</v>
      </c>
      <c r="D8" s="2">
        <v>20</v>
      </c>
      <c r="E8" s="2">
        <v>20</v>
      </c>
      <c r="F8" s="40">
        <f>B8/C8*D8/E8</f>
        <v>9.5992384578772</v>
      </c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9.5992384578772</v>
      </c>
    </row>
    <row r="11" spans="1:7" ht="24.75" customHeight="1">
      <c r="A11" s="61" t="s">
        <v>49</v>
      </c>
      <c r="B11" s="62"/>
      <c r="C11" s="62"/>
      <c r="D11" s="62"/>
      <c r="E11" s="62"/>
      <c r="F11" s="62"/>
      <c r="G11" s="62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56" t="s">
        <v>51</v>
      </c>
      <c r="B15" s="10" t="s">
        <v>80</v>
      </c>
      <c r="C15" s="10" t="s">
        <v>42</v>
      </c>
      <c r="D15" s="10">
        <v>0.03</v>
      </c>
      <c r="E15" s="10">
        <v>20</v>
      </c>
      <c r="F15" s="17">
        <v>34</v>
      </c>
      <c r="G15" s="41">
        <f>D15*E15*F15</f>
        <v>20.4</v>
      </c>
    </row>
    <row r="16" spans="1:7" ht="12.75">
      <c r="A16" s="57"/>
      <c r="B16" s="50" t="s">
        <v>81</v>
      </c>
      <c r="C16" s="10" t="s">
        <v>42</v>
      </c>
      <c r="D16" s="10">
        <v>0.02</v>
      </c>
      <c r="E16" s="10">
        <v>20</v>
      </c>
      <c r="F16" s="17">
        <v>80</v>
      </c>
      <c r="G16" s="41">
        <f>D16*E16*F16</f>
        <v>32</v>
      </c>
    </row>
    <row r="17" spans="1:7" ht="12.75">
      <c r="A17" s="57"/>
      <c r="B17" s="10" t="s">
        <v>82</v>
      </c>
      <c r="C17" s="18" t="s">
        <v>42</v>
      </c>
      <c r="D17" s="10">
        <v>0.03</v>
      </c>
      <c r="E17" s="10">
        <v>20</v>
      </c>
      <c r="F17" s="17">
        <v>50</v>
      </c>
      <c r="G17" s="41">
        <f>D17*E17*F17</f>
        <v>30</v>
      </c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SUM(G15:G18)</f>
        <v>82.4</v>
      </c>
    </row>
    <row r="21" spans="1:6" ht="19.5" customHeight="1">
      <c r="A21" s="58" t="s">
        <v>50</v>
      </c>
      <c r="B21" s="63"/>
      <c r="C21" s="63"/>
      <c r="D21" s="63"/>
      <c r="E21" s="63"/>
      <c r="F21" s="63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1" t="s">
        <v>3</v>
      </c>
      <c r="B25" s="10"/>
      <c r="C25" s="10"/>
      <c r="D25" s="10"/>
      <c r="E25" s="10"/>
      <c r="F25" s="10"/>
    </row>
    <row r="26" spans="1:6" ht="12.75">
      <c r="A26" s="11"/>
      <c r="B26" s="10"/>
      <c r="C26" s="10"/>
      <c r="D26" s="10"/>
      <c r="E26" s="10"/>
      <c r="F26" s="10"/>
    </row>
    <row r="27" spans="1:6" ht="12.75">
      <c r="A27" s="11" t="s">
        <v>5</v>
      </c>
      <c r="B27" s="10"/>
      <c r="C27" s="10"/>
      <c r="D27" s="10"/>
      <c r="E27" s="10"/>
      <c r="F27" s="10">
        <f>F25+F26</f>
        <v>0</v>
      </c>
    </row>
    <row r="29" spans="1:6" ht="12.75" customHeight="1">
      <c r="A29" s="58" t="s">
        <v>52</v>
      </c>
      <c r="B29" s="58"/>
      <c r="C29" s="58"/>
      <c r="D29" s="58"/>
      <c r="E29" s="58"/>
      <c r="F29" s="58"/>
    </row>
    <row r="31" spans="1:3" ht="12.75">
      <c r="A31" s="11" t="s">
        <v>17</v>
      </c>
      <c r="B31" s="13" t="s">
        <v>23</v>
      </c>
      <c r="C31" s="13" t="s">
        <v>29</v>
      </c>
    </row>
    <row r="32" spans="1:3" ht="25.5">
      <c r="A32" s="11" t="s">
        <v>3</v>
      </c>
      <c r="B32" s="9" t="s">
        <v>24</v>
      </c>
      <c r="C32" s="19">
        <f>B8*10%*12</f>
        <v>24201.600000000002</v>
      </c>
    </row>
    <row r="33" spans="1:3" ht="30.75" customHeight="1">
      <c r="A33" s="11" t="s">
        <v>4</v>
      </c>
      <c r="B33" s="9" t="s">
        <v>25</v>
      </c>
      <c r="C33" s="20">
        <v>1855730.97</v>
      </c>
    </row>
    <row r="34" spans="1:3" ht="38.25">
      <c r="A34" s="11" t="s">
        <v>18</v>
      </c>
      <c r="B34" s="9" t="s">
        <v>26</v>
      </c>
      <c r="C34" s="19">
        <f>4254*12</f>
        <v>51048</v>
      </c>
    </row>
    <row r="35" spans="1:4" ht="27" customHeight="1">
      <c r="A35" s="11" t="s">
        <v>19</v>
      </c>
      <c r="B35" s="26" t="s">
        <v>27</v>
      </c>
      <c r="C35" s="28">
        <v>10520169</v>
      </c>
      <c r="D35" s="29"/>
    </row>
    <row r="36" spans="1:3" ht="25.5">
      <c r="A36" s="11" t="s">
        <v>20</v>
      </c>
      <c r="B36" s="26" t="s">
        <v>43</v>
      </c>
      <c r="C36" s="35">
        <f>(C32+C33+C34)/C35</f>
        <v>0.1835503374518033</v>
      </c>
    </row>
    <row r="37" spans="1:3" ht="37.5" customHeight="1">
      <c r="A37" s="11" t="s">
        <v>21</v>
      </c>
      <c r="B37" s="9" t="s">
        <v>28</v>
      </c>
      <c r="C37" s="35">
        <f>F8</f>
        <v>9.5992384578772</v>
      </c>
    </row>
    <row r="38" spans="1:3" ht="28.5" customHeight="1">
      <c r="A38" s="11" t="s">
        <v>22</v>
      </c>
      <c r="B38" s="26" t="s">
        <v>44</v>
      </c>
      <c r="C38" s="35">
        <f>C36*C37</f>
        <v>1.7619434582236881</v>
      </c>
    </row>
    <row r="40" spans="1:3" ht="12.75">
      <c r="A40" s="32" t="s">
        <v>65</v>
      </c>
      <c r="B40" s="32"/>
      <c r="C40" s="32"/>
    </row>
  </sheetData>
  <sheetProtection/>
  <mergeCells count="8">
    <mergeCell ref="A1:G1"/>
    <mergeCell ref="A2:G2"/>
    <mergeCell ref="A3:H3"/>
    <mergeCell ref="A15:A17"/>
    <mergeCell ref="A29:F29"/>
    <mergeCell ref="A4:E4"/>
    <mergeCell ref="A11:G11"/>
    <mergeCell ref="A21:F21"/>
  </mergeCells>
  <printOptions/>
  <pageMargins left="0.3937007874015748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67</v>
      </c>
    </row>
    <row r="2" ht="12.75">
      <c r="C2" s="29" t="s">
        <v>83</v>
      </c>
    </row>
    <row r="4" ht="12.75">
      <c r="C4" s="29" t="s">
        <v>84</v>
      </c>
    </row>
    <row r="5" ht="12.75">
      <c r="C5" s="29"/>
    </row>
    <row r="6" ht="12.75">
      <c r="C6" s="29" t="s">
        <v>85</v>
      </c>
    </row>
    <row r="8" spans="1:4" ht="12.75">
      <c r="A8" s="64" t="s">
        <v>66</v>
      </c>
      <c r="B8" s="64"/>
      <c r="C8" s="64"/>
      <c r="D8" s="64"/>
    </row>
    <row r="9" spans="1:4" ht="22.5" customHeight="1">
      <c r="A9" s="53" t="s">
        <v>86</v>
      </c>
      <c r="B9" s="53"/>
      <c r="C9" s="53"/>
      <c r="D9" s="53"/>
    </row>
    <row r="10" spans="1:4" ht="12.75">
      <c r="A10" s="65" t="s">
        <v>68</v>
      </c>
      <c r="B10" s="66"/>
      <c r="C10" s="66"/>
      <c r="D10" s="67"/>
    </row>
    <row r="11" spans="1:4" ht="12.75">
      <c r="A11" s="68" t="s">
        <v>46</v>
      </c>
      <c r="B11" s="68"/>
      <c r="C11" s="22">
        <v>10</v>
      </c>
      <c r="D11" s="21" t="s">
        <v>47</v>
      </c>
    </row>
    <row r="12" spans="1:4" ht="12.75">
      <c r="A12" s="25" t="s">
        <v>61</v>
      </c>
      <c r="B12" s="25"/>
      <c r="C12" s="22" t="s">
        <v>79</v>
      </c>
      <c r="D12" s="21" t="s">
        <v>62</v>
      </c>
    </row>
    <row r="13" spans="1:4" ht="12.75">
      <c r="A13" s="25" t="s">
        <v>63</v>
      </c>
      <c r="B13" s="25"/>
      <c r="C13" s="22">
        <v>4</v>
      </c>
      <c r="D13" s="21" t="s">
        <v>64</v>
      </c>
    </row>
    <row r="15" spans="1:4" ht="31.5" customHeight="1">
      <c r="A15" s="10" t="s">
        <v>17</v>
      </c>
      <c r="B15" s="14" t="s">
        <v>23</v>
      </c>
      <c r="C15" s="15" t="s">
        <v>31</v>
      </c>
      <c r="D15" s="14" t="s">
        <v>32</v>
      </c>
    </row>
    <row r="16" spans="1:4" ht="17.25" customHeight="1">
      <c r="A16" s="10" t="s">
        <v>3</v>
      </c>
      <c r="B16" s="13" t="s">
        <v>33</v>
      </c>
      <c r="C16" s="11" t="s">
        <v>39</v>
      </c>
      <c r="D16" s="36">
        <f>'Расчет затрат'!F10</f>
        <v>9.5992384578772</v>
      </c>
    </row>
    <row r="17" spans="1:4" ht="17.25" customHeight="1">
      <c r="A17" s="10" t="s">
        <v>4</v>
      </c>
      <c r="B17" s="13" t="s">
        <v>34</v>
      </c>
      <c r="C17" s="11" t="s">
        <v>39</v>
      </c>
      <c r="D17" s="36">
        <f>'Расчет затрат'!G19</f>
        <v>82.4</v>
      </c>
    </row>
    <row r="18" spans="1:4" ht="25.5" customHeight="1">
      <c r="A18" s="10" t="s">
        <v>18</v>
      </c>
      <c r="B18" s="9" t="s">
        <v>35</v>
      </c>
      <c r="C18" s="16" t="s">
        <v>39</v>
      </c>
      <c r="D18" s="36">
        <f>'Расчет затрат'!F27</f>
        <v>0</v>
      </c>
    </row>
    <row r="19" spans="1:4" ht="18.75" customHeight="1">
      <c r="A19" s="10" t="s">
        <v>19</v>
      </c>
      <c r="B19" s="13" t="s">
        <v>36</v>
      </c>
      <c r="C19" s="11" t="s">
        <v>39</v>
      </c>
      <c r="D19" s="36">
        <f>'Расчет затрат'!C38</f>
        <v>1.7619434582236881</v>
      </c>
    </row>
    <row r="20" spans="1:4" ht="23.25" customHeight="1">
      <c r="A20" s="10" t="s">
        <v>20</v>
      </c>
      <c r="B20" s="13" t="s">
        <v>37</v>
      </c>
      <c r="C20" s="11" t="s">
        <v>39</v>
      </c>
      <c r="D20" s="36">
        <f>D16+D17+D18+D19</f>
        <v>93.7611819161009</v>
      </c>
    </row>
    <row r="21" spans="1:4" ht="18.75" customHeight="1">
      <c r="A21" s="10"/>
      <c r="B21" s="42" t="s">
        <v>53</v>
      </c>
      <c r="C21" s="18" t="s">
        <v>54</v>
      </c>
      <c r="D21" s="37">
        <v>0.2</v>
      </c>
    </row>
    <row r="22" spans="1:4" ht="19.5" customHeight="1">
      <c r="A22" s="10" t="s">
        <v>21</v>
      </c>
      <c r="B22" s="42" t="s">
        <v>45</v>
      </c>
      <c r="C22" s="11" t="s">
        <v>39</v>
      </c>
      <c r="D22" s="36">
        <f>D20*D21+D20</f>
        <v>112.51341829932107</v>
      </c>
    </row>
    <row r="23" spans="1:4" ht="23.25" customHeight="1">
      <c r="A23" s="10" t="s">
        <v>22</v>
      </c>
      <c r="B23" s="42" t="s">
        <v>55</v>
      </c>
      <c r="C23" s="18" t="s">
        <v>58</v>
      </c>
      <c r="D23" s="38">
        <v>4</v>
      </c>
    </row>
    <row r="24" spans="1:4" ht="30.75" customHeight="1">
      <c r="A24" s="31" t="s">
        <v>30</v>
      </c>
      <c r="B24" s="43" t="s">
        <v>38</v>
      </c>
      <c r="C24" s="26" t="s">
        <v>69</v>
      </c>
      <c r="D24" s="39">
        <f>D22*D23</f>
        <v>450.0536731972843</v>
      </c>
    </row>
  </sheetData>
  <sheetProtection/>
  <mergeCells count="4">
    <mergeCell ref="A9:D9"/>
    <mergeCell ref="A8:D8"/>
    <mergeCell ref="A10:D10"/>
    <mergeCell ref="A11:B11"/>
  </mergeCells>
  <printOptions/>
  <pageMargins left="0.3937007874015748" right="0" top="0" bottom="0" header="0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21" sqref="E21"/>
    </sheetView>
  </sheetViews>
  <sheetFormatPr defaultColWidth="9.140625" defaultRowHeight="12.75"/>
  <cols>
    <col min="5" max="5" width="16.421875" style="0" customWidth="1"/>
    <col min="6" max="6" width="14.28125" style="0" customWidth="1"/>
  </cols>
  <sheetData>
    <row r="1" spans="1:6" ht="25.5" customHeight="1">
      <c r="A1" s="64" t="s">
        <v>70</v>
      </c>
      <c r="B1" s="64"/>
      <c r="C1" s="64"/>
      <c r="D1" s="64"/>
      <c r="E1" s="64"/>
      <c r="F1" s="64"/>
    </row>
    <row r="3" spans="1:6" ht="21" customHeight="1">
      <c r="A3" s="18" t="s">
        <v>71</v>
      </c>
      <c r="B3" s="10"/>
      <c r="C3" s="10"/>
      <c r="D3" s="10"/>
      <c r="E3" s="10"/>
      <c r="F3" s="49">
        <f>КАЛЬКУЛЯЦИЯ!D24</f>
        <v>450.0536731972843</v>
      </c>
    </row>
    <row r="4" spans="1:6" ht="24" customHeight="1">
      <c r="A4" s="18" t="s">
        <v>77</v>
      </c>
      <c r="B4" s="10"/>
      <c r="C4" s="10"/>
      <c r="D4" s="10"/>
      <c r="E4" s="10"/>
      <c r="F4" s="44">
        <f>F3*24</f>
        <v>10801.288156734823</v>
      </c>
    </row>
    <row r="5" spans="1:6" ht="24" customHeight="1">
      <c r="A5" s="18" t="s">
        <v>78</v>
      </c>
      <c r="B5" s="10"/>
      <c r="C5" s="10"/>
      <c r="D5" s="10"/>
      <c r="E5" s="10"/>
      <c r="F5" s="51">
        <f>F4*8</f>
        <v>86410.30525387859</v>
      </c>
    </row>
    <row r="6" spans="1:6" ht="36.75" customHeight="1">
      <c r="A6" s="69" t="s">
        <v>76</v>
      </c>
      <c r="B6" s="70"/>
      <c r="C6" s="70"/>
      <c r="D6" s="70"/>
      <c r="E6" s="71"/>
      <c r="F6" s="45">
        <f>F4*50%</f>
        <v>5400.644078367412</v>
      </c>
    </row>
    <row r="7" spans="1:8" ht="20.25" customHeight="1">
      <c r="A7" s="72" t="s">
        <v>74</v>
      </c>
      <c r="B7" s="73"/>
      <c r="C7" s="73"/>
      <c r="D7" s="73"/>
      <c r="E7" s="74"/>
      <c r="F7" s="46">
        <f>F6*30.2%</f>
        <v>1630.9945116669583</v>
      </c>
      <c r="G7" s="24"/>
      <c r="H7" s="24"/>
    </row>
    <row r="8" spans="1:6" ht="19.5" customHeight="1">
      <c r="A8" s="72" t="s">
        <v>72</v>
      </c>
      <c r="B8" s="73"/>
      <c r="C8" s="73"/>
      <c r="D8" s="73"/>
      <c r="E8" s="74"/>
      <c r="F8" s="46">
        <f>F6+F7</f>
        <v>7031.63859003437</v>
      </c>
    </row>
    <row r="9" spans="1:6" ht="36" customHeight="1">
      <c r="A9" s="47" t="s">
        <v>75</v>
      </c>
      <c r="B9" s="47"/>
      <c r="C9" s="47"/>
      <c r="D9" s="47"/>
      <c r="E9" s="47"/>
      <c r="F9" s="48">
        <f>F4-F6-F7</f>
        <v>3769.6495667004533</v>
      </c>
    </row>
  </sheetData>
  <sheetProtection/>
  <mergeCells count="4">
    <mergeCell ref="A1:F1"/>
    <mergeCell ref="A6:E6"/>
    <mergeCell ref="A7:E7"/>
    <mergeCell ref="A8:E8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2018-09-25T07:08:48Z</cp:lastPrinted>
  <dcterms:created xsi:type="dcterms:W3CDTF">1996-10-08T23:32:33Z</dcterms:created>
  <dcterms:modified xsi:type="dcterms:W3CDTF">2021-09-22T06:50:22Z</dcterms:modified>
  <cp:category/>
  <cp:version/>
  <cp:contentType/>
  <cp:contentStatus/>
</cp:coreProperties>
</file>