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84" windowHeight="9828" activeTab="1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<sst xmlns="http://schemas.openxmlformats.org/spreadsheetml/2006/main" count="102" uniqueCount="84">
  <si>
    <t>Средняя заработная плата, включая начисления на выплаты по оплате труда, рублей в месяц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</si>
  <si>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</si>
  <si>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</si>
  <si>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</si>
  <si>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</si>
  <si>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</si>
  <si>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</si>
  <si>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</si>
  <si>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Норма потребления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</si>
  <si>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</si>
  <si>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</si>
  <si>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</si>
  <si>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</si>
  <si>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</si>
  <si>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</si>
  <si>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</si>
  <si>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</si>
  <si>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</si>
  <si>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</si>
  <si>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</si>
  <si>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</si>
  <si>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</si>
  <si>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</si>
  <si>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</si>
  <si>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</si>
  <si>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</si>
  <si>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</si>
  <si>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</si>
  <si>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</si>
  <si>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</si>
  <si>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</si>
  <si>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</si>
  <si>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</si>
  <si>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</si>
  <si>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</si>
  <si>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</si>
  <si>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</si>
  <si>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</si>
  <si>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</si>
  <si>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</si>
  <si>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</si>
  <si>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</si>
  <si>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</si>
  <si>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2. Фонд метериального обеспечения ДОУ в мес.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</si>
  <si>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</si>
  <si>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</si>
  <si>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</si>
  <si>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</si>
  <si>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</si>
  <si>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</si>
  <si>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</si>
  <si>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</si>
  <si>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</si>
  <si>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</si>
  <si>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</si>
  <si>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объема оказания платных услуг за данное количество единиц времени  (наполняемость группы)</t>
  </si>
  <si>
    <t>Норма времени на оказание услуги</t>
  </si>
  <si>
    <t>мин.</t>
  </si>
  <si>
    <t>Количество занятий в месяц</t>
  </si>
  <si>
    <t>занятий</t>
  </si>
  <si>
    <t>Расчет цены на оказание платной услуги (КАЛЬКУЛЯЦИЯ)</t>
  </si>
  <si>
    <t>УТВЕРЖДАЮ:</t>
  </si>
  <si>
    <t>(наименование платной услуги)</t>
  </si>
  <si>
    <t>рублей за 1 услугу в мес./на  воспитан.</t>
  </si>
  <si>
    <t xml:space="preserve">Стоимость обучения одного воспитанника в месяц </t>
  </si>
  <si>
    <t>Фонд заработной платы начислений</t>
  </si>
  <si>
    <t xml:space="preserve">Стоимость обучения 15-ти воспитанников в месяц </t>
  </si>
  <si>
    <t>Затраты на оплату труда персонала, рублей                 (5) = (2) : (3) х (4)</t>
  </si>
  <si>
    <t>Заведующий МАДОУ №53 "Крепыш"</t>
  </si>
  <si>
    <t>Наименование должности и ФИО руководителя кружка</t>
  </si>
  <si>
    <t>Главный бухгалтер</t>
  </si>
  <si>
    <t>Месячный фонд рабочего времени ,минут</t>
  </si>
  <si>
    <t>Прогноз суммарного фонда оплаты труда основного персонала</t>
  </si>
  <si>
    <t>Прогноз затрат на административно-управленческий персонал</t>
  </si>
  <si>
    <t>Затраты на основной персонал, участвующий в предоставлении платной услуги</t>
  </si>
  <si>
    <t>Распределение средств</t>
  </si>
  <si>
    <t>1. ФОТ = 55%</t>
  </si>
  <si>
    <t>___________________З.Ф. Калашникова</t>
  </si>
  <si>
    <t>Начисление на зарплату - 30.2%</t>
  </si>
  <si>
    <t>Л.Р. Шайхутдинова</t>
  </si>
  <si>
    <t>Кружок «Тестопластика»</t>
  </si>
  <si>
    <t xml:space="preserve">Мукатдисова Лилия Рашитовна, </t>
  </si>
  <si>
    <t>Замалеева Гульчачак Фердавесовна</t>
  </si>
  <si>
    <t>Долгая Ольга Михайловна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</si>
</sst>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000"/>
    <numFmt numFmtId="184" formatCode="0.00000"/>
    <numFmt numFmtId="185" formatCode="0.0000"/>
    <numFmt numFmtId="186" formatCode="0.000"/>
    <numFmt numFmtId="187" formatCode="0.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81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2" fontId="42" fillId="33" borderId="10" xfId="0" applyNumberFormat="1" applyFont="1" applyFill="1" applyBorder="1" applyAlignment="1">
      <alignment/>
    </xf>
    <xf numFmtId="182" fontId="4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7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1" fillId="34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left"/>
    </xf>
    <xf numFmtId="0" fontId="4" fillId="7" borderId="16" xfId="0" applyFont="1" applyFill="1" applyBorder="1" applyAlignment="1">
      <alignment horizontal="left"/>
    </xf>
    <xf numFmtId="0" fontId="4" fillId="7" borderId="17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9" fontId="0" fillId="33" borderId="10" xfId="0" applyNumberFormat="1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">
      <selection activeCell="B8" sqref="B8:B10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hidden="1" customWidth="1"/>
    <col min="6" max="6" width="12.28125" style="0" customWidth="1"/>
    <col min="7" max="7" width="13.140625" style="0" customWidth="1"/>
  </cols>
  <sheetData>
    <row r="1" spans="1:7" ht="21" customHeight="1" hidden="1">
      <c r="A1" s="51" t="s">
        <v>53</v>
      </c>
      <c r="B1" s="51"/>
      <c r="C1" s="51"/>
      <c r="D1" s="51"/>
      <c r="E1" s="51"/>
      <c r="F1" s="51"/>
      <c r="G1" s="51"/>
    </row>
    <row r="2" spans="1:7" ht="18.75" customHeight="1">
      <c r="A2" s="52" t="s">
        <v>80</v>
      </c>
      <c r="B2" s="52"/>
      <c r="C2" s="52"/>
      <c r="D2" s="52"/>
      <c r="E2" s="52"/>
      <c r="F2" s="52"/>
      <c r="G2" s="52"/>
    </row>
    <row r="3" spans="1:8" ht="12.75">
      <c r="A3" s="53" t="s">
        <v>54</v>
      </c>
      <c r="B3" s="54"/>
      <c r="C3" s="54"/>
      <c r="D3" s="54"/>
      <c r="E3" s="54"/>
      <c r="F3" s="54"/>
      <c r="G3" s="54"/>
      <c r="H3" s="54"/>
    </row>
    <row r="4" spans="1:7" ht="33.75" customHeight="1">
      <c r="A4" s="59" t="s">
        <v>44</v>
      </c>
      <c r="B4" s="60"/>
      <c r="C4" s="60"/>
      <c r="D4" s="60"/>
      <c r="E4" s="60"/>
      <c r="F4" s="1"/>
      <c r="G4" s="1"/>
    </row>
    <row r="5" spans="1:5" ht="7.5" customHeight="1">
      <c r="A5" s="5"/>
      <c r="B5" s="5"/>
      <c r="C5" s="5"/>
      <c r="D5" s="5"/>
      <c r="E5" s="5"/>
    </row>
    <row r="6" spans="1:8" ht="101.25" customHeight="1">
      <c r="A6" s="27" t="s">
        <v>69</v>
      </c>
      <c r="B6" s="3" t="s">
        <v>0</v>
      </c>
      <c r="C6" s="27" t="s">
        <v>71</v>
      </c>
      <c r="D6" s="27" t="s">
        <v>1</v>
      </c>
      <c r="E6" s="27" t="s">
        <v>55</v>
      </c>
      <c r="F6" s="27" t="s">
        <v>67</v>
      </c>
      <c r="H6" s="29"/>
    </row>
    <row r="7" spans="1:6" ht="10.5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</row>
    <row r="8" spans="1:6" ht="26.25">
      <c r="A8" s="47" t="s">
        <v>81</v>
      </c>
      <c r="B8" s="49">
        <v>25000</v>
      </c>
      <c r="C8" s="2">
        <f>36*4*60</f>
        <v>8640</v>
      </c>
      <c r="D8" s="2">
        <v>20</v>
      </c>
      <c r="E8" s="2">
        <v>15</v>
      </c>
      <c r="F8" s="37">
        <f>B8/C8*D8</f>
        <v>57.870370370370374</v>
      </c>
    </row>
    <row r="9" spans="1:6" ht="26.25">
      <c r="A9" s="76" t="s">
        <v>82</v>
      </c>
      <c r="B9" s="49">
        <v>25000</v>
      </c>
      <c r="C9" s="2">
        <f>36*4*60</f>
        <v>8640</v>
      </c>
      <c r="D9" s="2">
        <v>20</v>
      </c>
      <c r="E9" s="2"/>
      <c r="F9" s="37">
        <f>B9/C9*D9</f>
        <v>57.870370370370374</v>
      </c>
    </row>
    <row r="10" spans="1:6" ht="26.25">
      <c r="A10" s="76" t="s">
        <v>83</v>
      </c>
      <c r="B10" s="49">
        <v>25000</v>
      </c>
      <c r="C10" s="2">
        <f>36*4*60</f>
        <v>8640</v>
      </c>
      <c r="D10" s="2">
        <v>20</v>
      </c>
      <c r="E10" s="2"/>
      <c r="F10" s="37">
        <f>B10/C10*D10</f>
        <v>57.870370370370374</v>
      </c>
    </row>
    <row r="11" spans="1:6" ht="12.75">
      <c r="A11" s="4" t="s">
        <v>4</v>
      </c>
      <c r="B11" s="2"/>
      <c r="C11" s="2"/>
      <c r="D11" s="2"/>
      <c r="E11" s="2"/>
      <c r="F11" s="21">
        <f>F8+F9</f>
        <v>115.74074074074075</v>
      </c>
    </row>
    <row r="12" spans="1:7" ht="24.75" customHeight="1">
      <c r="A12" s="61" t="s">
        <v>45</v>
      </c>
      <c r="B12" s="62"/>
      <c r="C12" s="62"/>
      <c r="D12" s="62"/>
      <c r="E12" s="62"/>
      <c r="F12" s="62"/>
      <c r="G12" s="62"/>
    </row>
    <row r="13" spans="1:7" ht="12.75">
      <c r="A13" s="6"/>
      <c r="B13" s="6"/>
      <c r="C13" s="6"/>
      <c r="D13" s="6"/>
      <c r="E13" s="6"/>
      <c r="F13" s="6"/>
      <c r="G13" s="6"/>
    </row>
    <row r="14" spans="1:11" ht="66">
      <c r="A14" s="7" t="s">
        <v>5</v>
      </c>
      <c r="B14" s="7" t="s">
        <v>6</v>
      </c>
      <c r="C14" s="7" t="s">
        <v>7</v>
      </c>
      <c r="D14" s="7" t="s">
        <v>8</v>
      </c>
      <c r="E14" s="7" t="s">
        <v>9</v>
      </c>
      <c r="F14" s="7" t="s">
        <v>10</v>
      </c>
      <c r="G14" s="7" t="s">
        <v>36</v>
      </c>
      <c r="K14">
        <f>43200/3</f>
        <v>14400</v>
      </c>
    </row>
    <row r="15" spans="1:7" ht="11.25" customHeight="1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</row>
    <row r="16" spans="1:7" ht="38.25" customHeight="1">
      <c r="A16" s="55" t="s">
        <v>47</v>
      </c>
      <c r="B16" s="9"/>
      <c r="C16" s="9"/>
      <c r="D16" s="9"/>
      <c r="E16" s="9"/>
      <c r="F16" s="9"/>
      <c r="G16" s="38">
        <f>D16*E16*F16</f>
        <v>0</v>
      </c>
    </row>
    <row r="17" spans="1:7" ht="12.75">
      <c r="A17" s="56"/>
      <c r="B17" s="9"/>
      <c r="C17" s="9"/>
      <c r="D17" s="9"/>
      <c r="E17" s="9"/>
      <c r="F17" s="9"/>
      <c r="G17" s="38">
        <f>D17*E17*F17</f>
        <v>0</v>
      </c>
    </row>
    <row r="18" spans="1:7" ht="12.75">
      <c r="A18" s="57"/>
      <c r="B18" s="17"/>
      <c r="C18" s="17"/>
      <c r="D18" s="9"/>
      <c r="E18" s="9"/>
      <c r="F18" s="9"/>
      <c r="G18" s="38">
        <f>D18*E18*F18</f>
        <v>0</v>
      </c>
    </row>
    <row r="19" spans="1:7" ht="12.75">
      <c r="A19" s="9"/>
      <c r="B19" s="17"/>
      <c r="C19" s="17"/>
      <c r="D19" s="9"/>
      <c r="E19" s="9"/>
      <c r="F19" s="9"/>
      <c r="G19" s="16"/>
    </row>
    <row r="20" spans="1:7" ht="12.75">
      <c r="A20" s="10" t="s">
        <v>4</v>
      </c>
      <c r="B20" s="9"/>
      <c r="C20" s="9"/>
      <c r="D20" s="9"/>
      <c r="E20" s="9"/>
      <c r="F20" s="9"/>
      <c r="G20" s="16">
        <f>G16+G17+G18</f>
        <v>0</v>
      </c>
    </row>
    <row r="22" spans="1:6" ht="24.75" customHeight="1">
      <c r="A22" s="58" t="s">
        <v>46</v>
      </c>
      <c r="B22" s="63"/>
      <c r="C22" s="63"/>
      <c r="D22" s="63"/>
      <c r="E22" s="63"/>
      <c r="F22" s="63"/>
    </row>
    <row r="24" spans="1:6" ht="78.75">
      <c r="A24" s="7" t="s">
        <v>11</v>
      </c>
      <c r="B24" s="7" t="s">
        <v>12</v>
      </c>
      <c r="C24" s="7" t="s">
        <v>13</v>
      </c>
      <c r="D24" s="7" t="s">
        <v>14</v>
      </c>
      <c r="E24" s="7" t="s">
        <v>15</v>
      </c>
      <c r="F24" s="11" t="s">
        <v>37</v>
      </c>
    </row>
    <row r="25" spans="1:6" ht="12.75" customHeight="1">
      <c r="A25" s="30">
        <v>1</v>
      </c>
      <c r="B25" s="30">
        <v>2</v>
      </c>
      <c r="C25" s="30">
        <v>3</v>
      </c>
      <c r="D25" s="30">
        <v>4</v>
      </c>
      <c r="E25" s="30">
        <v>5</v>
      </c>
      <c r="F25" s="30">
        <v>6</v>
      </c>
    </row>
    <row r="26" spans="1:6" ht="12.75">
      <c r="A26" s="10" t="s">
        <v>2</v>
      </c>
      <c r="B26" s="9"/>
      <c r="C26" s="9"/>
      <c r="D26" s="9"/>
      <c r="E26" s="9"/>
      <c r="F26" s="9"/>
    </row>
    <row r="27" spans="1:6" ht="12.75">
      <c r="A27" s="10" t="s">
        <v>3</v>
      </c>
      <c r="B27" s="9"/>
      <c r="C27" s="9"/>
      <c r="D27" s="9"/>
      <c r="E27" s="9"/>
      <c r="F27" s="9"/>
    </row>
    <row r="28" spans="1:6" ht="12.75">
      <c r="A28" s="10" t="s">
        <v>4</v>
      </c>
      <c r="B28" s="9"/>
      <c r="C28" s="9"/>
      <c r="D28" s="9"/>
      <c r="E28" s="9"/>
      <c r="F28" s="9">
        <f>F26+F27</f>
        <v>0</v>
      </c>
    </row>
    <row r="30" spans="1:6" ht="12.75" customHeight="1">
      <c r="A30" s="58" t="s">
        <v>48</v>
      </c>
      <c r="B30" s="58"/>
      <c r="C30" s="58"/>
      <c r="D30" s="58"/>
      <c r="E30" s="58"/>
      <c r="F30" s="58"/>
    </row>
    <row r="32" spans="1:3" ht="12.75">
      <c r="A32" s="10" t="s">
        <v>16</v>
      </c>
      <c r="B32" s="12" t="s">
        <v>22</v>
      </c>
      <c r="C32" s="12" t="s">
        <v>25</v>
      </c>
    </row>
    <row r="33" spans="1:3" ht="39">
      <c r="A33" s="10" t="s">
        <v>2</v>
      </c>
      <c r="B33" s="24" t="s">
        <v>73</v>
      </c>
      <c r="C33" s="32">
        <f>B8*10%*12</f>
        <v>30000</v>
      </c>
    </row>
    <row r="34" spans="1:3" ht="30.75" customHeight="1">
      <c r="A34" s="10" t="s">
        <v>3</v>
      </c>
      <c r="B34" s="8" t="s">
        <v>23</v>
      </c>
      <c r="C34" s="18">
        <v>1541147.26</v>
      </c>
    </row>
    <row r="35" spans="1:3" ht="39">
      <c r="A35" s="10" t="s">
        <v>17</v>
      </c>
      <c r="B35" s="8" t="s">
        <v>24</v>
      </c>
      <c r="C35" s="41">
        <v>75431.76</v>
      </c>
    </row>
    <row r="36" spans="1:4" ht="27" customHeight="1">
      <c r="A36" s="10" t="s">
        <v>18</v>
      </c>
      <c r="B36" s="24" t="s">
        <v>72</v>
      </c>
      <c r="C36" s="25">
        <v>8350112.28</v>
      </c>
      <c r="D36" s="26"/>
    </row>
    <row r="37" spans="1:3" ht="26.25">
      <c r="A37" s="10" t="s">
        <v>19</v>
      </c>
      <c r="B37" s="24" t="s">
        <v>38</v>
      </c>
      <c r="C37" s="32">
        <f>(C33+C34+C35)/C36</f>
        <v>0.19719244062667862</v>
      </c>
    </row>
    <row r="38" spans="1:3" ht="37.5" customHeight="1">
      <c r="A38" s="10" t="s">
        <v>20</v>
      </c>
      <c r="B38" s="24" t="s">
        <v>74</v>
      </c>
      <c r="C38" s="32">
        <f>F8</f>
        <v>57.870370370370374</v>
      </c>
    </row>
    <row r="39" spans="1:3" ht="28.5" customHeight="1">
      <c r="A39" s="10" t="s">
        <v>21</v>
      </c>
      <c r="B39" s="24" t="s">
        <v>39</v>
      </c>
      <c r="C39" s="32">
        <f>C37*C38</f>
        <v>11.411599573303162</v>
      </c>
    </row>
    <row r="41" spans="1:4" ht="25.5" customHeight="1">
      <c r="A41" s="48" t="s">
        <v>70</v>
      </c>
      <c r="C41" s="50" t="s">
        <v>79</v>
      </c>
      <c r="D41" s="50"/>
    </row>
  </sheetData>
  <sheetProtection/>
  <mergeCells count="9">
    <mergeCell ref="C41:D41"/>
    <mergeCell ref="A1:G1"/>
    <mergeCell ref="A2:G2"/>
    <mergeCell ref="A3:H3"/>
    <mergeCell ref="A16:A18"/>
    <mergeCell ref="A30:F30"/>
    <mergeCell ref="A4:E4"/>
    <mergeCell ref="A12:G12"/>
    <mergeCell ref="A22:F22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</cols>
  <sheetData>
    <row r="1" ht="12.75">
      <c r="C1" s="26" t="s">
        <v>61</v>
      </c>
    </row>
    <row r="2" ht="12.75">
      <c r="C2" s="26" t="s">
        <v>68</v>
      </c>
    </row>
    <row r="4" ht="12.75">
      <c r="C4" s="26" t="s">
        <v>77</v>
      </c>
    </row>
    <row r="6" spans="1:4" ht="12.75">
      <c r="A6" s="64" t="s">
        <v>60</v>
      </c>
      <c r="B6" s="64"/>
      <c r="C6" s="64"/>
      <c r="D6" s="64"/>
    </row>
    <row r="7" spans="1:4" ht="22.5" customHeight="1">
      <c r="A7" s="69" t="str">
        <f>'Расчет затрат'!A2:G2</f>
        <v>Кружок «Тестопластика»</v>
      </c>
      <c r="B7" s="69"/>
      <c r="C7" s="69"/>
      <c r="D7" s="69"/>
    </row>
    <row r="8" spans="1:4" ht="12.75">
      <c r="A8" s="65" t="s">
        <v>62</v>
      </c>
      <c r="B8" s="66"/>
      <c r="C8" s="66"/>
      <c r="D8" s="67"/>
    </row>
    <row r="9" spans="1:4" ht="12.75" hidden="1">
      <c r="A9" s="68" t="s">
        <v>41</v>
      </c>
      <c r="B9" s="68"/>
      <c r="C9" s="20">
        <v>20</v>
      </c>
      <c r="D9" s="19" t="s">
        <v>42</v>
      </c>
    </row>
    <row r="10" spans="1:4" ht="12.75" hidden="1">
      <c r="A10" s="23" t="s">
        <v>56</v>
      </c>
      <c r="B10" s="23"/>
      <c r="C10" s="20">
        <v>30</v>
      </c>
      <c r="D10" s="19" t="s">
        <v>57</v>
      </c>
    </row>
    <row r="11" spans="1:4" ht="12.75" hidden="1">
      <c r="A11" s="23" t="s">
        <v>58</v>
      </c>
      <c r="B11" s="23"/>
      <c r="C11" s="20">
        <v>4</v>
      </c>
      <c r="D11" s="19" t="s">
        <v>59</v>
      </c>
    </row>
    <row r="13" spans="1:4" ht="31.5" customHeight="1">
      <c r="A13" s="9" t="s">
        <v>16</v>
      </c>
      <c r="B13" s="13" t="s">
        <v>22</v>
      </c>
      <c r="C13" s="14" t="s">
        <v>27</v>
      </c>
      <c r="D13" s="13" t="s">
        <v>28</v>
      </c>
    </row>
    <row r="14" spans="1:4" ht="17.25" customHeight="1">
      <c r="A14" s="9" t="s">
        <v>2</v>
      </c>
      <c r="B14" s="12" t="s">
        <v>29</v>
      </c>
      <c r="C14" s="10" t="s">
        <v>35</v>
      </c>
      <c r="D14" s="33">
        <f>'Расчет затрат'!F11</f>
        <v>115.74074074074075</v>
      </c>
    </row>
    <row r="15" spans="1:4" ht="17.25" customHeight="1">
      <c r="A15" s="9" t="s">
        <v>3</v>
      </c>
      <c r="B15" s="12" t="s">
        <v>30</v>
      </c>
      <c r="C15" s="10" t="s">
        <v>35</v>
      </c>
      <c r="D15" s="33">
        <f>'Расчет затрат'!G20</f>
        <v>0</v>
      </c>
    </row>
    <row r="16" spans="1:4" ht="25.5" customHeight="1">
      <c r="A16" s="9" t="s">
        <v>17</v>
      </c>
      <c r="B16" s="8" t="s">
        <v>31</v>
      </c>
      <c r="C16" s="15" t="s">
        <v>35</v>
      </c>
      <c r="D16" s="33">
        <f>'Расчет затрат'!F28</f>
        <v>0</v>
      </c>
    </row>
    <row r="17" spans="1:4" ht="18.75" customHeight="1">
      <c r="A17" s="9" t="s">
        <v>18</v>
      </c>
      <c r="B17" s="12" t="s">
        <v>32</v>
      </c>
      <c r="C17" s="10" t="s">
        <v>35</v>
      </c>
      <c r="D17" s="33">
        <f>'Расчет затрат'!C39</f>
        <v>11.411599573303162</v>
      </c>
    </row>
    <row r="18" spans="1:4" ht="23.25" customHeight="1">
      <c r="A18" s="9" t="s">
        <v>19</v>
      </c>
      <c r="B18" s="12" t="s">
        <v>33</v>
      </c>
      <c r="C18" s="10" t="s">
        <v>35</v>
      </c>
      <c r="D18" s="33">
        <f>D14+D15+D16+D17</f>
        <v>127.15234031404391</v>
      </c>
    </row>
    <row r="19" spans="1:4" ht="18.75" customHeight="1">
      <c r="A19" s="9"/>
      <c r="B19" s="39" t="s">
        <v>49</v>
      </c>
      <c r="C19" s="17" t="s">
        <v>50</v>
      </c>
      <c r="D19" s="34">
        <v>0.2</v>
      </c>
    </row>
    <row r="20" spans="1:4" ht="19.5" customHeight="1">
      <c r="A20" s="9" t="s">
        <v>20</v>
      </c>
      <c r="B20" s="39" t="s">
        <v>40</v>
      </c>
      <c r="C20" s="10" t="s">
        <v>35</v>
      </c>
      <c r="D20" s="33">
        <f>D18*D19+D18</f>
        <v>152.5828083768527</v>
      </c>
    </row>
    <row r="21" spans="1:4" ht="23.25" customHeight="1">
      <c r="A21" s="9" t="s">
        <v>21</v>
      </c>
      <c r="B21" s="39" t="s">
        <v>51</v>
      </c>
      <c r="C21" s="17" t="s">
        <v>52</v>
      </c>
      <c r="D21" s="35">
        <v>4</v>
      </c>
    </row>
    <row r="22" spans="1:4" ht="30.75" customHeight="1">
      <c r="A22" s="28" t="s">
        <v>26</v>
      </c>
      <c r="B22" s="40" t="s">
        <v>34</v>
      </c>
      <c r="C22" s="24" t="s">
        <v>63</v>
      </c>
      <c r="D22" s="36">
        <v>700</v>
      </c>
    </row>
  </sheetData>
  <sheetProtection/>
  <mergeCells count="4"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18" sqref="F18"/>
    </sheetView>
  </sheetViews>
  <sheetFormatPr defaultColWidth="9.140625" defaultRowHeight="12.75"/>
  <cols>
    <col min="5" max="5" width="16.421875" style="0" customWidth="1"/>
    <col min="6" max="6" width="14.28125" style="0" customWidth="1"/>
  </cols>
  <sheetData>
    <row r="1" spans="1:6" ht="25.5" customHeight="1">
      <c r="A1" s="64" t="s">
        <v>75</v>
      </c>
      <c r="B1" s="64"/>
      <c r="C1" s="64"/>
      <c r="D1" s="64"/>
      <c r="E1" s="64"/>
      <c r="F1" s="64"/>
    </row>
    <row r="3" spans="1:6" ht="21" customHeight="1">
      <c r="A3" s="17" t="s">
        <v>64</v>
      </c>
      <c r="B3" s="9"/>
      <c r="C3" s="9"/>
      <c r="D3" s="9"/>
      <c r="E3" s="9"/>
      <c r="F3" s="41">
        <f>КАЛЬКУЛЯЦИЯ!D22</f>
        <v>700</v>
      </c>
    </row>
    <row r="4" spans="1:6" ht="24" customHeight="1">
      <c r="A4" s="17" t="s">
        <v>66</v>
      </c>
      <c r="B4" s="9"/>
      <c r="C4" s="9"/>
      <c r="D4" s="9"/>
      <c r="E4" s="9"/>
      <c r="F4" s="42">
        <f>F3*15</f>
        <v>10500</v>
      </c>
    </row>
    <row r="5" spans="1:6" ht="36.75" customHeight="1">
      <c r="A5" s="70" t="s">
        <v>76</v>
      </c>
      <c r="B5" s="71"/>
      <c r="C5" s="71"/>
      <c r="D5" s="71"/>
      <c r="E5" s="72"/>
      <c r="F5" s="43">
        <f>F4*55%</f>
        <v>5775.000000000001</v>
      </c>
    </row>
    <row r="6" spans="1:8" ht="20.25" customHeight="1">
      <c r="A6" s="73" t="s">
        <v>78</v>
      </c>
      <c r="B6" s="74"/>
      <c r="C6" s="74"/>
      <c r="D6" s="74"/>
      <c r="E6" s="75"/>
      <c r="F6" s="44">
        <f>F5-F5/1.271</f>
        <v>1231.3335955940202</v>
      </c>
      <c r="G6" s="22"/>
      <c r="H6" s="22"/>
    </row>
    <row r="7" spans="1:6" ht="19.5" customHeight="1">
      <c r="A7" s="73" t="s">
        <v>65</v>
      </c>
      <c r="B7" s="74"/>
      <c r="C7" s="74"/>
      <c r="D7" s="74"/>
      <c r="E7" s="75"/>
      <c r="F7" s="44">
        <f>F5-F6</f>
        <v>4543.666404405981</v>
      </c>
    </row>
    <row r="8" spans="1:6" ht="36" customHeight="1">
      <c r="A8" s="45" t="s">
        <v>43</v>
      </c>
      <c r="B8" s="45"/>
      <c r="C8" s="45"/>
      <c r="D8" s="45"/>
      <c r="E8" s="45"/>
      <c r="F8" s="46">
        <f>F4-F5</f>
        <v>4724.999999999999</v>
      </c>
    </row>
  </sheetData>
  <sheetProtection/>
  <mergeCells count="4"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2019-11-19T11:47:28Z</cp:lastPrinted>
  <dcterms:created xsi:type="dcterms:W3CDTF">1996-10-08T23:32:33Z</dcterms:created>
  <dcterms:modified xsi:type="dcterms:W3CDTF">2023-10-25T20:29:08Z</dcterms:modified>
  <cp:category/>
  <cp:version/>
  <cp:contentType/>
  <cp:contentStatus/>
</cp:coreProperties>
</file>