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/>
  <calcPr fullCalcOnLoad="1"/>
</workbook>
</file>

<file path=xl/sharedStrings.xml><?xml version="1.0" encoding="utf-8"?>
<sst xmlns="http://schemas.openxmlformats.org/spreadsheetml/2006/main" count="107" uniqueCount="88">
  <si>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</si>
  <si>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</si>
  <si>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</si>
  <si>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</si>
  <si>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</si>
  <si>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</si>
  <si>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</si>
  <si>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</si>
  <si>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Норма потребления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</si>
  <si>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</si>
  <si>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</si>
  <si>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</si>
  <si>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</si>
  <si>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</si>
  <si>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</si>
  <si>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</si>
  <si>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</si>
  <si>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</si>
  <si>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</si>
  <si>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</si>
  <si>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</si>
  <si>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</si>
  <si>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</si>
  <si>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</si>
  <si>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</si>
  <si>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</si>
  <si>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Прогноз суммарного фонда оплаты труда осного персонала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</si>
  <si>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</si>
  <si>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</si>
  <si>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</si>
  <si>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</si>
  <si>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</si>
  <si>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</si>
  <si>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</si>
  <si>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</si>
  <si>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</si>
  <si>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</si>
  <si>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</si>
  <si>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</si>
  <si>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</si>
  <si>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</si>
  <si>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>шт.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</si>
  <si>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</si>
  <si>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</si>
  <si>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</si>
  <si>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</si>
  <si>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</si>
  <si>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</si>
  <si>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</si>
  <si>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</si>
  <si>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</si>
  <si>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</si>
  <si>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</si>
  <si>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</si>
  <si>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</si>
  <si>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</si>
  <si>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</si>
  <si>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упак.</t>
  </si>
  <si>
    <t>занятий в мес.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</si>
  <si>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</si>
  <si>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</si>
  <si>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</si>
  <si>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</si>
  <si>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</si>
  <si>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</si>
  <si>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</si>
  <si>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_______________________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</si>
  <si>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</si>
  <si>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</si>
  <si>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</si>
  <si>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</si>
  <si>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</si>
  <si>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</si>
  <si>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</si>
  <si>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</si>
  <si>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</si>
  <si>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</si>
  <si>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</si>
  <si>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</si>
  <si>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</si>
  <si>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Заведующий ДОУ №44</t>
  </si>
  <si>
    <t>1. Педагог воспитатель</t>
  </si>
  <si>
    <t xml:space="preserve">Стоимость обучения 25 воспитанниов в месяц </t>
  </si>
  <si>
    <t>Кружок  "Детский фитнес"</t>
  </si>
  <si>
    <t>Кружок "Детский фитнес"</t>
  </si>
  <si>
    <t>Галиуллина Л.В.</t>
  </si>
  <si>
    <t>1. ФОТ = 50%</t>
  </si>
  <si>
    <t>Блинова Н.А.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</si>
</sst>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3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180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7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45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/>
    </xf>
    <xf numFmtId="0" fontId="44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3.2812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5.25" customHeight="1"/>
    <row r="2" ht="12.75" hidden="1">
      <c r="A2" s="27"/>
    </row>
    <row r="3" ht="12.75" hidden="1">
      <c r="A3" s="27"/>
    </row>
    <row r="4" ht="12.75" hidden="1">
      <c r="A4" s="27"/>
    </row>
    <row r="5" ht="12.75" hidden="1">
      <c r="A5" s="27"/>
    </row>
    <row r="6" ht="12.75" hidden="1">
      <c r="A6" s="27"/>
    </row>
    <row r="7" ht="12.75" hidden="1">
      <c r="A7" s="27"/>
    </row>
    <row r="8" ht="12.75" hidden="1">
      <c r="A8" s="27"/>
    </row>
    <row r="9" ht="12.75" hidden="1">
      <c r="A9" s="27"/>
    </row>
    <row r="10" ht="12.75" hidden="1">
      <c r="A10" s="27"/>
    </row>
    <row r="11" ht="12.75" hidden="1"/>
    <row r="12" spans="1:7" ht="21" customHeight="1" hidden="1">
      <c r="A12" s="56"/>
      <c r="B12" s="56"/>
      <c r="C12" s="56"/>
      <c r="D12" s="56"/>
      <c r="E12" s="56"/>
      <c r="F12" s="56"/>
      <c r="G12" s="56"/>
    </row>
    <row r="13" spans="1:7" ht="18.75" customHeight="1">
      <c r="A13" s="57" t="s">
        <v>83</v>
      </c>
      <c r="B13" s="57"/>
      <c r="C13" s="57"/>
      <c r="D13" s="57"/>
      <c r="E13" s="57"/>
      <c r="F13" s="57"/>
      <c r="G13" s="57"/>
    </row>
    <row r="14" spans="1:8" ht="12.75">
      <c r="A14" s="58" t="s">
        <v>59</v>
      </c>
      <c r="B14" s="59"/>
      <c r="C14" s="59"/>
      <c r="D14" s="59"/>
      <c r="E14" s="59"/>
      <c r="F14" s="59"/>
      <c r="G14" s="59"/>
      <c r="H14" s="59"/>
    </row>
    <row r="15" spans="1:7" ht="33.75" customHeight="1">
      <c r="A15" s="64" t="s">
        <v>49</v>
      </c>
      <c r="B15" s="65"/>
      <c r="C15" s="65"/>
      <c r="D15" s="65"/>
      <c r="E15" s="65"/>
      <c r="F15" s="1"/>
      <c r="G15" s="1"/>
    </row>
    <row r="16" spans="1:5" ht="7.5" customHeight="1">
      <c r="A16" s="5"/>
      <c r="B16" s="5"/>
      <c r="C16" s="5"/>
      <c r="D16" s="5"/>
      <c r="E16" s="5"/>
    </row>
    <row r="17" spans="1:8" ht="101.25" customHeight="1">
      <c r="A17" s="28" t="s">
        <v>73</v>
      </c>
      <c r="B17" s="28" t="s">
        <v>71</v>
      </c>
      <c r="C17" s="3" t="s">
        <v>0</v>
      </c>
      <c r="D17" s="3" t="s">
        <v>1</v>
      </c>
      <c r="E17" s="28" t="s">
        <v>70</v>
      </c>
      <c r="H17" s="30"/>
    </row>
    <row r="18" spans="1:5" ht="10.5" customHeight="1">
      <c r="A18" s="32">
        <v>1</v>
      </c>
      <c r="B18" s="32">
        <v>2</v>
      </c>
      <c r="C18" s="32">
        <v>3</v>
      </c>
      <c r="D18" s="32">
        <v>4</v>
      </c>
      <c r="E18" s="32">
        <v>5</v>
      </c>
    </row>
    <row r="19" spans="1:5" ht="31.5" customHeight="1">
      <c r="A19" s="53" t="s">
        <v>81</v>
      </c>
      <c r="B19" s="26">
        <v>34347.52</v>
      </c>
      <c r="C19" s="2">
        <f>36*4*60</f>
        <v>8640</v>
      </c>
      <c r="D19" s="2">
        <v>30</v>
      </c>
      <c r="E19" s="36">
        <f>B19/C19*D19</f>
        <v>119.2622222222222</v>
      </c>
    </row>
    <row r="20" spans="1:5" ht="12.75">
      <c r="A20" s="52" t="s">
        <v>87</v>
      </c>
      <c r="B20" s="2"/>
      <c r="C20" s="2"/>
      <c r="D20" s="2"/>
      <c r="E20" s="2"/>
    </row>
    <row r="21" spans="1:5" ht="12.75">
      <c r="A21" s="4" t="s">
        <v>4</v>
      </c>
      <c r="B21" s="2"/>
      <c r="C21" s="2"/>
      <c r="D21" s="2"/>
      <c r="E21" s="22">
        <f>E19+E20</f>
        <v>119.2622222222222</v>
      </c>
    </row>
    <row r="22" spans="1:7" ht="24.75" customHeight="1">
      <c r="A22" s="66" t="s">
        <v>50</v>
      </c>
      <c r="B22" s="67"/>
      <c r="C22" s="67"/>
      <c r="D22" s="67"/>
      <c r="E22" s="67"/>
      <c r="F22" s="67"/>
      <c r="G22" s="67"/>
    </row>
    <row r="23" spans="1:7" ht="12.75">
      <c r="A23" s="6"/>
      <c r="B23" s="6"/>
      <c r="C23" s="6"/>
      <c r="D23" s="6"/>
      <c r="E23" s="6"/>
      <c r="F23" s="6"/>
      <c r="G23" s="6"/>
    </row>
    <row r="24" spans="1:7" ht="63.75">
      <c r="A24" s="7" t="s">
        <v>5</v>
      </c>
      <c r="B24" s="7" t="s">
        <v>6</v>
      </c>
      <c r="C24" s="7" t="s">
        <v>7</v>
      </c>
      <c r="D24" s="7" t="s">
        <v>8</v>
      </c>
      <c r="E24" s="7" t="s">
        <v>9</v>
      </c>
      <c r="F24" s="7" t="s">
        <v>10</v>
      </c>
      <c r="G24" s="7" t="s">
        <v>39</v>
      </c>
    </row>
    <row r="25" spans="1:7" ht="11.2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</row>
    <row r="26" spans="1:7" ht="38.25" customHeight="1">
      <c r="A26" s="60" t="s">
        <v>52</v>
      </c>
      <c r="B26" s="9"/>
      <c r="C26" s="9" t="s">
        <v>41</v>
      </c>
      <c r="D26" s="9"/>
      <c r="E26" s="9"/>
      <c r="F26" s="9"/>
      <c r="G26" s="37">
        <f>D26*E26*F26</f>
        <v>0</v>
      </c>
    </row>
    <row r="27" spans="1:7" ht="12.75">
      <c r="A27" s="61"/>
      <c r="B27" s="9"/>
      <c r="C27" s="9" t="s">
        <v>41</v>
      </c>
      <c r="D27" s="9"/>
      <c r="E27" s="9"/>
      <c r="F27" s="9"/>
      <c r="G27" s="37">
        <f>D27*E27*F27</f>
        <v>0</v>
      </c>
    </row>
    <row r="28" spans="1:7" ht="12.75">
      <c r="A28" s="62"/>
      <c r="B28" s="17"/>
      <c r="C28" s="17" t="s">
        <v>57</v>
      </c>
      <c r="D28" s="9"/>
      <c r="E28" s="9"/>
      <c r="F28" s="9"/>
      <c r="G28" s="37">
        <f>D28*E28*F28</f>
        <v>0</v>
      </c>
    </row>
    <row r="29" spans="1:7" ht="12.75">
      <c r="A29" s="9"/>
      <c r="B29" s="17"/>
      <c r="C29" s="17"/>
      <c r="D29" s="9"/>
      <c r="E29" s="9"/>
      <c r="F29" s="9"/>
      <c r="G29" s="16"/>
    </row>
    <row r="30" spans="1:12" ht="30.75" customHeight="1">
      <c r="A30" s="10" t="s">
        <v>4</v>
      </c>
      <c r="B30" s="9"/>
      <c r="C30" s="9"/>
      <c r="D30" s="9"/>
      <c r="E30" s="9"/>
      <c r="F30" s="9"/>
      <c r="G30" s="16">
        <f>G26+G27+G28</f>
        <v>0</v>
      </c>
      <c r="I30" s="55" t="s">
        <v>79</v>
      </c>
      <c r="J30" s="55"/>
      <c r="K30" s="55"/>
      <c r="L30" s="55"/>
    </row>
    <row r="32" spans="1:6" ht="19.5" customHeight="1">
      <c r="A32" s="63" t="s">
        <v>51</v>
      </c>
      <c r="B32" s="68"/>
      <c r="C32" s="68"/>
      <c r="D32" s="68"/>
      <c r="E32" s="68"/>
      <c r="F32" s="68"/>
    </row>
    <row r="34" spans="1:6" ht="76.5">
      <c r="A34" s="7" t="s">
        <v>11</v>
      </c>
      <c r="B34" s="7" t="s">
        <v>12</v>
      </c>
      <c r="C34" s="7" t="s">
        <v>13</v>
      </c>
      <c r="D34" s="7" t="s">
        <v>14</v>
      </c>
      <c r="E34" s="7" t="s">
        <v>15</v>
      </c>
      <c r="F34" s="11" t="s">
        <v>40</v>
      </c>
    </row>
    <row r="35" spans="1:6" ht="12.75" customHeight="1">
      <c r="A35" s="31">
        <v>1</v>
      </c>
      <c r="B35" s="31">
        <v>2</v>
      </c>
      <c r="C35" s="31">
        <v>3</v>
      </c>
      <c r="D35" s="31">
        <v>4</v>
      </c>
      <c r="E35" s="31">
        <v>5</v>
      </c>
      <c r="F35" s="31">
        <v>6</v>
      </c>
    </row>
    <row r="36" spans="1:6" ht="12.75">
      <c r="A36" s="10" t="s">
        <v>2</v>
      </c>
      <c r="B36" s="9"/>
      <c r="C36" s="9"/>
      <c r="D36" s="9"/>
      <c r="E36" s="9"/>
      <c r="F36" s="9"/>
    </row>
    <row r="37" spans="1:6" ht="12.75">
      <c r="A37" s="10" t="s">
        <v>3</v>
      </c>
      <c r="B37" s="9"/>
      <c r="C37" s="9"/>
      <c r="D37" s="9"/>
      <c r="E37" s="9"/>
      <c r="F37" s="9"/>
    </row>
    <row r="38" spans="1:6" ht="12.75">
      <c r="A38" s="10" t="s">
        <v>4</v>
      </c>
      <c r="B38" s="9"/>
      <c r="C38" s="9"/>
      <c r="D38" s="9"/>
      <c r="E38" s="9"/>
      <c r="F38" s="9">
        <f>F36+F37</f>
        <v>0</v>
      </c>
    </row>
    <row r="40" spans="1:6" ht="12.75" customHeight="1">
      <c r="A40" s="63" t="s">
        <v>53</v>
      </c>
      <c r="B40" s="63"/>
      <c r="C40" s="63"/>
      <c r="D40" s="63"/>
      <c r="E40" s="63"/>
      <c r="F40" s="63"/>
    </row>
    <row r="42" spans="1:3" ht="12.75">
      <c r="A42" s="10" t="s">
        <v>16</v>
      </c>
      <c r="B42" s="12" t="s">
        <v>22</v>
      </c>
      <c r="C42" s="12" t="s">
        <v>28</v>
      </c>
    </row>
    <row r="43" spans="1:3" ht="25.5">
      <c r="A43" s="10" t="s">
        <v>2</v>
      </c>
      <c r="B43" s="8" t="s">
        <v>23</v>
      </c>
      <c r="C43" s="18">
        <f>B19*10%*12</f>
        <v>41217.024</v>
      </c>
    </row>
    <row r="44" spans="1:3" ht="30.75" customHeight="1">
      <c r="A44" s="10" t="s">
        <v>3</v>
      </c>
      <c r="B44" s="8" t="s">
        <v>24</v>
      </c>
      <c r="C44" s="19">
        <v>1728325.51</v>
      </c>
    </row>
    <row r="45" spans="1:3" ht="38.25">
      <c r="A45" s="10" t="s">
        <v>17</v>
      </c>
      <c r="B45" s="8" t="s">
        <v>25</v>
      </c>
      <c r="C45" s="18">
        <v>101428.2</v>
      </c>
    </row>
    <row r="46" spans="1:4" ht="27" customHeight="1">
      <c r="A46" s="10" t="s">
        <v>18</v>
      </c>
      <c r="B46" s="25" t="s">
        <v>26</v>
      </c>
      <c r="C46" s="54">
        <v>12625939.8</v>
      </c>
      <c r="D46" s="27"/>
    </row>
    <row r="47" spans="1:3" ht="25.5">
      <c r="A47" s="10" t="s">
        <v>19</v>
      </c>
      <c r="B47" s="25" t="s">
        <v>42</v>
      </c>
      <c r="C47" s="33">
        <f>(C43+C44+C45)/C46</f>
        <v>0.14818467089475587</v>
      </c>
    </row>
    <row r="48" spans="1:3" ht="37.5" customHeight="1">
      <c r="A48" s="10" t="s">
        <v>20</v>
      </c>
      <c r="B48" s="8" t="s">
        <v>27</v>
      </c>
      <c r="C48" s="33">
        <f>E19</f>
        <v>119.2622222222222</v>
      </c>
    </row>
    <row r="49" spans="1:3" ht="28.5" customHeight="1">
      <c r="A49" s="10" t="s">
        <v>21</v>
      </c>
      <c r="B49" s="25" t="s">
        <v>43</v>
      </c>
      <c r="C49" s="33">
        <f>C47*C48</f>
        <v>17.672833150177237</v>
      </c>
    </row>
    <row r="51" spans="1:3" ht="12.75">
      <c r="A51" s="30" t="s">
        <v>63</v>
      </c>
      <c r="B51" s="30"/>
      <c r="C51" s="30"/>
    </row>
  </sheetData>
  <sheetProtection/>
  <mergeCells count="9">
    <mergeCell ref="I30:L30"/>
    <mergeCell ref="A12:G12"/>
    <mergeCell ref="A13:G13"/>
    <mergeCell ref="A14:H14"/>
    <mergeCell ref="A26:A28"/>
    <mergeCell ref="A40:F40"/>
    <mergeCell ref="A15:E15"/>
    <mergeCell ref="A22:G22"/>
    <mergeCell ref="A32:F32"/>
  </mergeCells>
  <printOptions/>
  <pageMargins left="0.7480314960629921" right="0.35433070866141736" top="0.5905511811023623" bottom="0.5905511811023623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B1">
      <selection activeCell="D21" sqref="D21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65</v>
      </c>
    </row>
    <row r="2" ht="12.75">
      <c r="C2" s="27" t="s">
        <v>80</v>
      </c>
    </row>
    <row r="3" ht="12.75">
      <c r="C3" t="s">
        <v>85</v>
      </c>
    </row>
    <row r="4" ht="12.75">
      <c r="C4" s="27" t="s">
        <v>66</v>
      </c>
    </row>
    <row r="6" spans="1:4" ht="12.75">
      <c r="A6" s="70" t="s">
        <v>64</v>
      </c>
      <c r="B6" s="70"/>
      <c r="C6" s="70"/>
      <c r="D6" s="70"/>
    </row>
    <row r="7" spans="1:4" ht="22.5" customHeight="1">
      <c r="A7" s="75" t="s">
        <v>84</v>
      </c>
      <c r="B7" s="75"/>
      <c r="C7" s="75"/>
      <c r="D7" s="75"/>
    </row>
    <row r="8" spans="1:4" ht="12.75">
      <c r="A8" s="71" t="s">
        <v>67</v>
      </c>
      <c r="B8" s="72"/>
      <c r="C8" s="72"/>
      <c r="D8" s="73"/>
    </row>
    <row r="9" spans="1:4" ht="12.75">
      <c r="A9" s="74" t="s">
        <v>45</v>
      </c>
      <c r="B9" s="74"/>
      <c r="C9" s="21">
        <v>13</v>
      </c>
      <c r="D9" s="20" t="s">
        <v>46</v>
      </c>
    </row>
    <row r="10" spans="1:4" ht="12.75">
      <c r="A10" s="24" t="s">
        <v>60</v>
      </c>
      <c r="B10" s="24"/>
      <c r="C10" s="21">
        <v>30</v>
      </c>
      <c r="D10" s="20" t="s">
        <v>61</v>
      </c>
    </row>
    <row r="11" spans="1:5" ht="12.75">
      <c r="A11" s="24" t="s">
        <v>62</v>
      </c>
      <c r="B11" s="24"/>
      <c r="C11" s="51">
        <v>4</v>
      </c>
      <c r="D11" s="20" t="s">
        <v>72</v>
      </c>
      <c r="E11" s="27" t="s">
        <v>78</v>
      </c>
    </row>
    <row r="13" spans="1:4" ht="31.5" customHeight="1">
      <c r="A13" s="9" t="s">
        <v>16</v>
      </c>
      <c r="B13" s="13" t="s">
        <v>22</v>
      </c>
      <c r="C13" s="14" t="s">
        <v>30</v>
      </c>
      <c r="D13" s="13" t="s">
        <v>31</v>
      </c>
    </row>
    <row r="14" spans="1:4" ht="17.25" customHeight="1">
      <c r="A14" s="9" t="s">
        <v>2</v>
      </c>
      <c r="B14" s="12" t="s">
        <v>32</v>
      </c>
      <c r="C14" s="10" t="s">
        <v>38</v>
      </c>
      <c r="D14" s="34">
        <f>'Расчет затрат'!E21</f>
        <v>119.2622222222222</v>
      </c>
    </row>
    <row r="15" spans="1:4" ht="17.25" customHeight="1">
      <c r="A15" s="9" t="s">
        <v>3</v>
      </c>
      <c r="B15" s="12" t="s">
        <v>33</v>
      </c>
      <c r="C15" s="10" t="s">
        <v>38</v>
      </c>
      <c r="D15" s="34">
        <f>'Расчет затрат'!G30</f>
        <v>0</v>
      </c>
    </row>
    <row r="16" spans="1:4" ht="25.5" customHeight="1">
      <c r="A16" s="9" t="s">
        <v>17</v>
      </c>
      <c r="B16" s="8" t="s">
        <v>34</v>
      </c>
      <c r="C16" s="15" t="s">
        <v>38</v>
      </c>
      <c r="D16" s="34">
        <f>'Расчет затрат'!F38</f>
        <v>0</v>
      </c>
    </row>
    <row r="17" spans="1:4" ht="18.75" customHeight="1">
      <c r="A17" s="9" t="s">
        <v>18</v>
      </c>
      <c r="B17" s="12" t="s">
        <v>35</v>
      </c>
      <c r="C17" s="10" t="s">
        <v>38</v>
      </c>
      <c r="D17" s="34">
        <f>'Расчет затрат'!C49</f>
        <v>17.672833150177237</v>
      </c>
    </row>
    <row r="18" spans="1:4" ht="23.25" customHeight="1">
      <c r="A18" s="9" t="s">
        <v>19</v>
      </c>
      <c r="B18" s="12" t="s">
        <v>36</v>
      </c>
      <c r="C18" s="10" t="s">
        <v>38</v>
      </c>
      <c r="D18" s="34">
        <f>D14+D15+D16+D17</f>
        <v>136.93505537239943</v>
      </c>
    </row>
    <row r="19" spans="1:4" ht="18.75" customHeight="1">
      <c r="A19" s="9"/>
      <c r="B19" s="38" t="s">
        <v>54</v>
      </c>
      <c r="C19" s="17" t="s">
        <v>55</v>
      </c>
      <c r="D19" s="35">
        <v>0.828</v>
      </c>
    </row>
    <row r="20" spans="1:4" ht="19.5" customHeight="1">
      <c r="A20" s="9" t="s">
        <v>20</v>
      </c>
      <c r="B20" s="38" t="s">
        <v>44</v>
      </c>
      <c r="C20" s="10" t="s">
        <v>38</v>
      </c>
      <c r="D20" s="34">
        <f>D18*D19+D18</f>
        <v>250.31728122074617</v>
      </c>
    </row>
    <row r="21" spans="1:4" ht="23.25" customHeight="1">
      <c r="A21" s="9" t="s">
        <v>21</v>
      </c>
      <c r="B21" s="38" t="s">
        <v>56</v>
      </c>
      <c r="C21" s="17" t="s">
        <v>58</v>
      </c>
      <c r="D21" s="50">
        <v>4</v>
      </c>
    </row>
    <row r="22" spans="1:10" ht="38.25" customHeight="1">
      <c r="A22" s="29" t="s">
        <v>29</v>
      </c>
      <c r="B22" s="39" t="s">
        <v>37</v>
      </c>
      <c r="C22" s="25" t="s">
        <v>74</v>
      </c>
      <c r="D22" s="48">
        <f>D20*D21</f>
        <v>1001.2691248829847</v>
      </c>
      <c r="E22" s="69" t="s">
        <v>77</v>
      </c>
      <c r="F22" s="63"/>
      <c r="G22" s="63"/>
      <c r="H22" s="63"/>
      <c r="I22" s="63"/>
      <c r="J22" s="63"/>
    </row>
    <row r="23" ht="12.75">
      <c r="D23" s="49">
        <v>500</v>
      </c>
    </row>
    <row r="24" ht="12.75">
      <c r="D24" s="23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7" sqref="F7"/>
    </sheetView>
  </sheetViews>
  <sheetFormatPr defaultColWidth="9.140625" defaultRowHeight="12.75"/>
  <cols>
    <col min="5" max="5" width="16.421875" style="0" customWidth="1"/>
    <col min="6" max="6" width="14.28125" style="0" customWidth="1"/>
    <col min="11" max="11" width="14.00390625" style="0" customWidth="1"/>
  </cols>
  <sheetData>
    <row r="1" spans="1:6" ht="25.5" customHeight="1">
      <c r="A1" s="70" t="s">
        <v>76</v>
      </c>
      <c r="B1" s="70"/>
      <c r="C1" s="70"/>
      <c r="D1" s="70"/>
      <c r="E1" s="70"/>
      <c r="F1" s="70"/>
    </row>
    <row r="3" spans="1:6" ht="21" customHeight="1">
      <c r="A3" s="17" t="s">
        <v>68</v>
      </c>
      <c r="B3" s="9"/>
      <c r="C3" s="9"/>
      <c r="D3" s="9"/>
      <c r="E3" s="9"/>
      <c r="F3" s="40">
        <f>КАЛЬКУЛЯЦИЯ!D23</f>
        <v>500</v>
      </c>
    </row>
    <row r="4" spans="1:6" ht="24" customHeight="1">
      <c r="A4" s="17" t="s">
        <v>82</v>
      </c>
      <c r="B4" s="9"/>
      <c r="C4" s="9"/>
      <c r="D4" s="9"/>
      <c r="E4" s="9"/>
      <c r="F4" s="41">
        <f>F3*25</f>
        <v>12500</v>
      </c>
    </row>
    <row r="5" spans="1:6" ht="36.75" customHeight="1">
      <c r="A5" s="76" t="s">
        <v>86</v>
      </c>
      <c r="B5" s="77"/>
      <c r="C5" s="77"/>
      <c r="D5" s="77"/>
      <c r="E5" s="78"/>
      <c r="F5" s="42">
        <f>F4*50%</f>
        <v>6250</v>
      </c>
    </row>
    <row r="6" spans="1:8" ht="20.25" customHeight="1">
      <c r="A6" s="79" t="s">
        <v>47</v>
      </c>
      <c r="B6" s="80"/>
      <c r="C6" s="80"/>
      <c r="D6" s="80"/>
      <c r="E6" s="81"/>
      <c r="F6" s="43">
        <f>F5-F5/1.302</f>
        <v>1449.6927803379422</v>
      </c>
      <c r="G6" s="46"/>
      <c r="H6" s="23"/>
    </row>
    <row r="7" spans="1:11" ht="32.25" customHeight="1">
      <c r="A7" s="79" t="s">
        <v>69</v>
      </c>
      <c r="B7" s="80"/>
      <c r="C7" s="80"/>
      <c r="D7" s="80"/>
      <c r="E7" s="81"/>
      <c r="F7" s="43">
        <f>F5-F6</f>
        <v>4800.307219662058</v>
      </c>
      <c r="G7" s="47">
        <f>F7/F4</f>
        <v>0.38402457757296465</v>
      </c>
      <c r="H7" s="63" t="s">
        <v>75</v>
      </c>
      <c r="I7" s="63"/>
      <c r="J7" s="63"/>
      <c r="K7" s="63"/>
    </row>
    <row r="8" spans="1:6" ht="36" customHeight="1">
      <c r="A8" s="44" t="s">
        <v>48</v>
      </c>
      <c r="B8" s="44"/>
      <c r="C8" s="44"/>
      <c r="D8" s="44"/>
      <c r="E8" s="44"/>
      <c r="F8" s="45">
        <f>F4-F5</f>
        <v>6250</v>
      </c>
    </row>
  </sheetData>
  <sheetProtection/>
  <mergeCells count="5">
    <mergeCell ref="A1:F1"/>
    <mergeCell ref="A5:E5"/>
    <mergeCell ref="A6:E6"/>
    <mergeCell ref="A7:E7"/>
    <mergeCell ref="H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2019-11-19T13:26:26Z</cp:lastPrinted>
  <dcterms:created xsi:type="dcterms:W3CDTF">1996-10-08T23:32:33Z</dcterms:created>
  <dcterms:modified xsi:type="dcterms:W3CDTF">2022-02-08T07:04:29Z</dcterms:modified>
  <cp:category/>
  <cp:version/>
  <cp:contentType/>
  <cp:contentStatus/>
</cp:coreProperties>
</file>