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2240" windowHeight="7830" tabRatio="802" firstSheet="11" activeTab="23"/>
  </bookViews>
  <sheets>
    <sheet name="1 д яс" sheetId="1" r:id="rId1"/>
    <sheet name="1д сад" sheetId="2" r:id="rId2"/>
    <sheet name="2д яс" sheetId="3" r:id="rId3"/>
    <sheet name="2д са" sheetId="4" r:id="rId4"/>
    <sheet name="3д яс" sheetId="5" r:id="rId5"/>
    <sheet name="Лист3сад" sheetId="6" r:id="rId6"/>
    <sheet name="Лист4яс" sheetId="7" r:id="rId7"/>
    <sheet name="Лист4 сад" sheetId="8" r:id="rId8"/>
    <sheet name="Лист5 яс" sheetId="9" r:id="rId9"/>
    <sheet name="Лист5 сад" sheetId="10" r:id="rId10"/>
    <sheet name="Лист6яс" sheetId="11" r:id="rId11"/>
    <sheet name="Лист6 сад" sheetId="12" r:id="rId12"/>
    <sheet name="Лист7 яс" sheetId="13" r:id="rId13"/>
    <sheet name="Лист7сад" sheetId="14" r:id="rId14"/>
    <sheet name="Лист8яс" sheetId="15" r:id="rId15"/>
    <sheet name="Лист8сад" sheetId="16" r:id="rId16"/>
    <sheet name="Лист9яс" sheetId="17" r:id="rId17"/>
    <sheet name="Лист9сад" sheetId="18" r:id="rId18"/>
    <sheet name="Лист10яс" sheetId="19" r:id="rId19"/>
    <sheet name="Лист10сад" sheetId="20" r:id="rId20"/>
    <sheet name="Лист11яс" sheetId="21" r:id="rId21"/>
    <sheet name="Лист11сад" sheetId="22" r:id="rId22"/>
    <sheet name="Лист12яс" sheetId="23" r:id="rId23"/>
    <sheet name="Лист12сад" sheetId="24" r:id="rId24"/>
    <sheet name="меню" sheetId="25" r:id="rId25"/>
    <sheet name="цена" sheetId="26" r:id="rId26"/>
    <sheet name="накопительный" sheetId="27" r:id="rId27"/>
    <sheet name="Лист1" sheetId="28" r:id="rId28"/>
  </sheets>
  <definedNames>
    <definedName name="_xlnm.Print_Area" localSheetId="0">'1 д яс'!$A$1:$M$67</definedName>
    <definedName name="_xlnm.Print_Area" localSheetId="1">'1д сад'!$A$1:$M$65</definedName>
    <definedName name="_xlnm.Print_Area" localSheetId="3">'2д са'!$A$2:$M$74</definedName>
    <definedName name="_xlnm.Print_Area" localSheetId="2">'2д яс'!$A$1:$M$78</definedName>
    <definedName name="_xlnm.Print_Area" localSheetId="4">'3д яс'!$A$1:$M$68</definedName>
    <definedName name="_xlnm.Print_Area" localSheetId="19">'Лист10сад'!$A$3:$M$78</definedName>
    <definedName name="_xlnm.Print_Area" localSheetId="18">'Лист10яс'!$A$3:$M$71</definedName>
    <definedName name="_xlnm.Print_Area" localSheetId="21">'Лист11сад'!$A$3:$M$76</definedName>
    <definedName name="_xlnm.Print_Area" localSheetId="20">'Лист11яс'!$A$3:$M$76</definedName>
    <definedName name="_xlnm.Print_Area" localSheetId="23">'Лист12сад'!$A$3:$M$61</definedName>
    <definedName name="_xlnm.Print_Area" localSheetId="22">'Лист12яс'!$A$3:$M$65</definedName>
    <definedName name="_xlnm.Print_Area" localSheetId="5">'Лист3сад'!$A$1:$M$72</definedName>
    <definedName name="_xlnm.Print_Area" localSheetId="7">'Лист4 сад'!$A$3:$M$74</definedName>
    <definedName name="_xlnm.Print_Area" localSheetId="6">'Лист4яс'!$A$2:$M$69</definedName>
    <definedName name="_xlnm.Print_Area" localSheetId="9">'Лист5 сад'!$A$3:$M$71</definedName>
    <definedName name="_xlnm.Print_Area" localSheetId="8">'Лист5 яс'!$A$3:$M$69</definedName>
    <definedName name="_xlnm.Print_Area" localSheetId="11">'Лист6 сад'!$A$3:$L$60</definedName>
    <definedName name="_xlnm.Print_Area" localSheetId="10">'Лист6яс'!$A$3:$L$61</definedName>
    <definedName name="_xlnm.Print_Area" localSheetId="12">'Лист7 яс'!$A$3:$M$67</definedName>
    <definedName name="_xlnm.Print_Area" localSheetId="13">'Лист7сад'!$A$3:$N$70</definedName>
    <definedName name="_xlnm.Print_Area" localSheetId="15">'Лист8сад'!$A$2:$M$78</definedName>
    <definedName name="_xlnm.Print_Area" localSheetId="14">'Лист8яс'!$A$3:$M$76</definedName>
    <definedName name="_xlnm.Print_Area" localSheetId="17">'Лист9сад'!$A$3:$M$69</definedName>
    <definedName name="_xlnm.Print_Area" localSheetId="16">'Лист9яс'!$A$3:$M$70</definedName>
    <definedName name="_xlnm.Print_Area" localSheetId="24">'меню'!$A$1:$E$76</definedName>
  </definedNames>
  <calcPr fullCalcOnLoad="1"/>
</workbook>
</file>

<file path=xl/sharedStrings.xml><?xml version="1.0" encoding="utf-8"?>
<sst xmlns="http://schemas.openxmlformats.org/spreadsheetml/2006/main" count="2323" uniqueCount="460">
  <si>
    <t>меню</t>
  </si>
  <si>
    <t>выход</t>
  </si>
  <si>
    <t>продукты</t>
  </si>
  <si>
    <t>брутто</t>
  </si>
  <si>
    <t>нетто</t>
  </si>
  <si>
    <t>Б</t>
  </si>
  <si>
    <t>Ж</t>
  </si>
  <si>
    <t>У</t>
  </si>
  <si>
    <t>энергет ценность</t>
  </si>
  <si>
    <t>ЗАВТРАК</t>
  </si>
  <si>
    <t>Фрукты</t>
  </si>
  <si>
    <t>масло сливочное</t>
  </si>
  <si>
    <t>хлеб пшеничный</t>
  </si>
  <si>
    <t>сахар</t>
  </si>
  <si>
    <t>2-ой завтрак</t>
  </si>
  <si>
    <t>сок</t>
  </si>
  <si>
    <t>ОБЕД</t>
  </si>
  <si>
    <t>капуста</t>
  </si>
  <si>
    <t>масло растительное</t>
  </si>
  <si>
    <t>мясо</t>
  </si>
  <si>
    <t>картофель</t>
  </si>
  <si>
    <t>лук репчатый</t>
  </si>
  <si>
    <t>морковь</t>
  </si>
  <si>
    <t>яйцо 1/10 шт</t>
  </si>
  <si>
    <t>молоко</t>
  </si>
  <si>
    <t>хлеб ржаной</t>
  </si>
  <si>
    <t>ПОЛДНИК</t>
  </si>
  <si>
    <t>мука пшеничная</t>
  </si>
  <si>
    <t>дрожжи</t>
  </si>
  <si>
    <t>ИТОГО ОБЕД</t>
  </si>
  <si>
    <t>ИТОГО ЗАВТРАК</t>
  </si>
  <si>
    <t>ИТОГО ПОЛДНИК</t>
  </si>
  <si>
    <t>ИТОГО ЗА ДЕНЬ</t>
  </si>
  <si>
    <t xml:space="preserve"> </t>
  </si>
  <si>
    <t>крупа рисовая</t>
  </si>
  <si>
    <t>какао</t>
  </si>
  <si>
    <t>150</t>
  </si>
  <si>
    <t>чай</t>
  </si>
  <si>
    <t>200</t>
  </si>
  <si>
    <t>пшено</t>
  </si>
  <si>
    <t xml:space="preserve">сахар </t>
  </si>
  <si>
    <t xml:space="preserve">молоко </t>
  </si>
  <si>
    <t xml:space="preserve">морковь </t>
  </si>
  <si>
    <t xml:space="preserve">мясо </t>
  </si>
  <si>
    <t>Хлеб ржаной</t>
  </si>
  <si>
    <t>Сок</t>
  </si>
  <si>
    <t>Хлеб пшеничный</t>
  </si>
  <si>
    <t xml:space="preserve">Вермишель </t>
  </si>
  <si>
    <t>Шницель с картофельным пюре</t>
  </si>
  <si>
    <t xml:space="preserve">                                                                  </t>
  </si>
  <si>
    <t>Молочная вермишель</t>
  </si>
  <si>
    <t xml:space="preserve">Хлеб </t>
  </si>
  <si>
    <t>яйцо 1/10 шт.</t>
  </si>
  <si>
    <t>Какао с молоком</t>
  </si>
  <si>
    <t>Салат фруктовый</t>
  </si>
  <si>
    <t xml:space="preserve">лук </t>
  </si>
  <si>
    <t>Каша рисовая</t>
  </si>
  <si>
    <t>Чай с молоком</t>
  </si>
  <si>
    <t xml:space="preserve">Омлет </t>
  </si>
  <si>
    <t>яйцо 1 шт.</t>
  </si>
  <si>
    <t xml:space="preserve">свекла </t>
  </si>
  <si>
    <t xml:space="preserve">картофель </t>
  </si>
  <si>
    <t>рис</t>
  </si>
  <si>
    <t>Каша манная</t>
  </si>
  <si>
    <t xml:space="preserve">манка </t>
  </si>
  <si>
    <t>Каша пшеничная</t>
  </si>
  <si>
    <t>Голубцы ленивые</t>
  </si>
  <si>
    <t>Омлет</t>
  </si>
  <si>
    <t xml:space="preserve">какао </t>
  </si>
  <si>
    <t>крупа перловая</t>
  </si>
  <si>
    <t xml:space="preserve">вермишель </t>
  </si>
  <si>
    <t>Молочная яичница</t>
  </si>
  <si>
    <t>Плов с мясом</t>
  </si>
  <si>
    <t>Ватрушка с картофелем</t>
  </si>
  <si>
    <t>Какао  с молоком</t>
  </si>
  <si>
    <t>Сок фруктовый</t>
  </si>
  <si>
    <t>4-ый день</t>
  </si>
  <si>
    <t>5-ый день</t>
  </si>
  <si>
    <t>9-ый день</t>
  </si>
  <si>
    <t>10-ый день</t>
  </si>
  <si>
    <t>11-ый день</t>
  </si>
  <si>
    <t>12-ый день</t>
  </si>
  <si>
    <t>Каша пшенная</t>
  </si>
  <si>
    <t>Завтрак</t>
  </si>
  <si>
    <t xml:space="preserve">Дни </t>
  </si>
  <si>
    <t>крупа пшенная</t>
  </si>
  <si>
    <t xml:space="preserve">                               для детей от 3-х до 7 лет</t>
  </si>
  <si>
    <t>Хлеб с маслом</t>
  </si>
  <si>
    <t>30/8</t>
  </si>
  <si>
    <t>Мука пшеничная</t>
  </si>
  <si>
    <t xml:space="preserve">Молоко </t>
  </si>
  <si>
    <t>Яйцо 1/10 шт.</t>
  </si>
  <si>
    <t xml:space="preserve">Сахар </t>
  </si>
  <si>
    <t>Масло растительное</t>
  </si>
  <si>
    <t xml:space="preserve">Масло сливочное </t>
  </si>
  <si>
    <t xml:space="preserve">Дрожжи </t>
  </si>
  <si>
    <t xml:space="preserve">Какао </t>
  </si>
  <si>
    <t xml:space="preserve">Фрукты </t>
  </si>
  <si>
    <t>Молоко</t>
  </si>
  <si>
    <t>Масло сливочное</t>
  </si>
  <si>
    <t>Сахар</t>
  </si>
  <si>
    <t xml:space="preserve">Хлеб с маслом </t>
  </si>
  <si>
    <t xml:space="preserve">Картофель </t>
  </si>
  <si>
    <t xml:space="preserve">Мясо </t>
  </si>
  <si>
    <t xml:space="preserve">Рис </t>
  </si>
  <si>
    <t xml:space="preserve">Морковь </t>
  </si>
  <si>
    <t>Лук репчатый</t>
  </si>
  <si>
    <t xml:space="preserve">Мясо  </t>
  </si>
  <si>
    <t xml:space="preserve">Молочная яичница </t>
  </si>
  <si>
    <t>Яйцо 1 шт.</t>
  </si>
  <si>
    <t>Чай</t>
  </si>
  <si>
    <t xml:space="preserve">Свекла </t>
  </si>
  <si>
    <t>Яблоки</t>
  </si>
  <si>
    <t>Мука</t>
  </si>
  <si>
    <t>Картофель</t>
  </si>
  <si>
    <t xml:space="preserve">Лук </t>
  </si>
  <si>
    <t>Морковь</t>
  </si>
  <si>
    <t>Капуста свежая</t>
  </si>
  <si>
    <t>Лук</t>
  </si>
  <si>
    <t xml:space="preserve">Рыба </t>
  </si>
  <si>
    <t xml:space="preserve">Лук репчатый </t>
  </si>
  <si>
    <t>Рис</t>
  </si>
  <si>
    <t xml:space="preserve">Груша </t>
  </si>
  <si>
    <t xml:space="preserve">Мука </t>
  </si>
  <si>
    <t xml:space="preserve">Масло растительное </t>
  </si>
  <si>
    <t>Крупа рисовая</t>
  </si>
  <si>
    <t>Масло растительн.</t>
  </si>
  <si>
    <t>Капуста</t>
  </si>
  <si>
    <t>Яйцо 1/8 шт.</t>
  </si>
  <si>
    <t>Рыба</t>
  </si>
  <si>
    <t>Свекла</t>
  </si>
  <si>
    <t xml:space="preserve">Голубцы ленивые </t>
  </si>
  <si>
    <t xml:space="preserve">Манка </t>
  </si>
  <si>
    <t>Крупа перловая</t>
  </si>
  <si>
    <t>Хлеб</t>
  </si>
  <si>
    <t xml:space="preserve">                                                     от1.5 - до3 лет</t>
  </si>
  <si>
    <t xml:space="preserve">ИТОГО </t>
  </si>
  <si>
    <t>Каша «Дружба»</t>
  </si>
  <si>
    <t>Пшено</t>
  </si>
  <si>
    <t xml:space="preserve">Банан   </t>
  </si>
  <si>
    <t>Мясо (говядина)</t>
  </si>
  <si>
    <t xml:space="preserve">Яблоки </t>
  </si>
  <si>
    <t xml:space="preserve">Суп овощной </t>
  </si>
  <si>
    <t>Вермишелевая запеканка</t>
  </si>
  <si>
    <t>Яйцо1/8 шт.</t>
  </si>
  <si>
    <t xml:space="preserve">Чай </t>
  </si>
  <si>
    <t>Сгущенка</t>
  </si>
  <si>
    <t>Салат из капусты с яблоками</t>
  </si>
  <si>
    <t>Яблоко</t>
  </si>
  <si>
    <t>за 10 дней</t>
  </si>
  <si>
    <t>для детей от 1,5 до 3-х лет</t>
  </si>
  <si>
    <t>Суп овощной</t>
  </si>
  <si>
    <t xml:space="preserve">                                     от 1.5 - до 3 лет</t>
  </si>
  <si>
    <t>Саба</t>
  </si>
  <si>
    <t xml:space="preserve">чай </t>
  </si>
  <si>
    <t xml:space="preserve">1 -ый день </t>
  </si>
  <si>
    <t xml:space="preserve">              12-ый день</t>
  </si>
  <si>
    <t xml:space="preserve">           11-ый день </t>
  </si>
  <si>
    <t xml:space="preserve">           10-ый день </t>
  </si>
  <si>
    <t xml:space="preserve">              7-ой день </t>
  </si>
  <si>
    <t xml:space="preserve">                  6-ой день </t>
  </si>
  <si>
    <t xml:space="preserve">                5-ый день </t>
  </si>
  <si>
    <t xml:space="preserve">              5-ый день </t>
  </si>
  <si>
    <t xml:space="preserve">              4-ый день </t>
  </si>
  <si>
    <t xml:space="preserve">                 4-ый день </t>
  </si>
  <si>
    <t xml:space="preserve">                3-ий день     </t>
  </si>
  <si>
    <t xml:space="preserve">                 3-ий день </t>
  </si>
  <si>
    <t xml:space="preserve">                      2-ой день 3 кв. 2014</t>
  </si>
  <si>
    <t xml:space="preserve">        2-ой день        </t>
  </si>
  <si>
    <t xml:space="preserve">                                   для детей от 3-х до 7 лет</t>
  </si>
  <si>
    <t xml:space="preserve">                 для детей от 3-х до 7 лет</t>
  </si>
  <si>
    <t xml:space="preserve">               для детей от 3-х до 7 лет</t>
  </si>
  <si>
    <t xml:space="preserve">                         для детей от 3-х до 7 лет</t>
  </si>
  <si>
    <t xml:space="preserve">                для детей от 3-х  до 7 лет</t>
  </si>
  <si>
    <t xml:space="preserve">                     для детей от 3-х до 7 лет</t>
  </si>
  <si>
    <t xml:space="preserve">           для детей от 3-х до 7 лет</t>
  </si>
  <si>
    <t xml:space="preserve">                       для детей от 3-х до 7 лет</t>
  </si>
  <si>
    <t xml:space="preserve">                             для детей от 1,5 до 3 лет</t>
  </si>
  <si>
    <t xml:space="preserve">               12-ый день </t>
  </si>
  <si>
    <t xml:space="preserve">             1 -ый день </t>
  </si>
  <si>
    <t xml:space="preserve">           2-ой день</t>
  </si>
  <si>
    <t>2-ойзавтрак</t>
  </si>
  <si>
    <t>Дни</t>
  </si>
  <si>
    <t>2 - ой завтрак</t>
  </si>
  <si>
    <t xml:space="preserve"> Полдник</t>
  </si>
  <si>
    <t>Винегрет</t>
  </si>
  <si>
    <t>Сухари пшеничные</t>
  </si>
  <si>
    <t>яйцо 1/8 шт</t>
  </si>
  <si>
    <t>горох</t>
  </si>
  <si>
    <t>яйцо 1/8 шт.</t>
  </si>
  <si>
    <t xml:space="preserve">Чай  с молоком   </t>
  </si>
  <si>
    <t>крупа пшеничная</t>
  </si>
  <si>
    <t>Овощи тушеные</t>
  </si>
  <si>
    <t xml:space="preserve">Полдник        </t>
  </si>
  <si>
    <t>энергет. ценность</t>
  </si>
  <si>
    <t xml:space="preserve">                                         </t>
  </si>
  <si>
    <t>7 - ой день</t>
  </si>
  <si>
    <t>8 - ой день</t>
  </si>
  <si>
    <t xml:space="preserve">                                                                                                 для детей от 3-х до 7 лет</t>
  </si>
  <si>
    <t>9 - ый день</t>
  </si>
  <si>
    <t>10-ыйдень</t>
  </si>
  <si>
    <t>11- ый день</t>
  </si>
  <si>
    <t>3-ий   день</t>
  </si>
  <si>
    <t>1- ый день</t>
  </si>
  <si>
    <t>6 - ой день</t>
  </si>
  <si>
    <t xml:space="preserve">2-ойдень     </t>
  </si>
  <si>
    <t xml:space="preserve">Обед     </t>
  </si>
  <si>
    <t xml:space="preserve"> Обед</t>
  </si>
  <si>
    <t>Суп из овощей</t>
  </si>
  <si>
    <t>120</t>
  </si>
  <si>
    <t>Творог</t>
  </si>
  <si>
    <t>творог</t>
  </si>
  <si>
    <t xml:space="preserve"> Морковь </t>
  </si>
  <si>
    <t>сухари пшеничные</t>
  </si>
  <si>
    <t>Кисель</t>
  </si>
  <si>
    <t>кисель</t>
  </si>
  <si>
    <t>85/50</t>
  </si>
  <si>
    <t xml:space="preserve">масло сливочное </t>
  </si>
  <si>
    <t xml:space="preserve">                 </t>
  </si>
  <si>
    <t>Суп гороховый</t>
  </si>
  <si>
    <t>Суп с мясными фрикадельками</t>
  </si>
  <si>
    <t>Суп крестьянский</t>
  </si>
  <si>
    <t>Борщ</t>
  </si>
  <si>
    <t xml:space="preserve">Борщ </t>
  </si>
  <si>
    <t>250</t>
  </si>
  <si>
    <t>Свекольник</t>
  </si>
  <si>
    <t xml:space="preserve">Свекольник </t>
  </si>
  <si>
    <t>Уха</t>
  </si>
  <si>
    <t>Ёжики в томатном соусе</t>
  </si>
  <si>
    <t>Суп с мясн. Фрикадельками</t>
  </si>
  <si>
    <t>Слойка</t>
  </si>
  <si>
    <t>Суп геркулесовый</t>
  </si>
  <si>
    <t>Геркулес</t>
  </si>
  <si>
    <t xml:space="preserve">мясо  </t>
  </si>
  <si>
    <t xml:space="preserve">Какао с молоком </t>
  </si>
  <si>
    <t>сыр</t>
  </si>
  <si>
    <t>Хлеб с маслом и сыром</t>
  </si>
  <si>
    <t>Цена</t>
  </si>
  <si>
    <t>Салат витаминный</t>
  </si>
  <si>
    <t xml:space="preserve">Салат из свежий капусты </t>
  </si>
  <si>
    <t>Салат из свеклы с яблоками</t>
  </si>
  <si>
    <t xml:space="preserve">Хлеб с маслом  </t>
  </si>
  <si>
    <t xml:space="preserve">Сок фруктовый </t>
  </si>
  <si>
    <t>Компот из свежих яблок</t>
  </si>
  <si>
    <t>яблоки</t>
  </si>
  <si>
    <t>свекла</t>
  </si>
  <si>
    <t>65/50</t>
  </si>
  <si>
    <t xml:space="preserve">рис </t>
  </si>
  <si>
    <t>лук репчатый/для бульона/</t>
  </si>
  <si>
    <t>лук репчатый(для фарша)</t>
  </si>
  <si>
    <t>капуста свежая</t>
  </si>
  <si>
    <t>лук репчат. (для бульона)</t>
  </si>
  <si>
    <t>лук репчат. (для фарша)</t>
  </si>
  <si>
    <t>Салат  из свежей капусты</t>
  </si>
  <si>
    <t xml:space="preserve">капуста </t>
  </si>
  <si>
    <t>Каша "Дружба"</t>
  </si>
  <si>
    <t xml:space="preserve">яблоко </t>
  </si>
  <si>
    <t>яблоко</t>
  </si>
  <si>
    <t xml:space="preserve">дрожжи </t>
  </si>
  <si>
    <t>85/130</t>
  </si>
  <si>
    <t>Цена за кг</t>
  </si>
  <si>
    <t>цена</t>
  </si>
  <si>
    <t>цена за кг</t>
  </si>
  <si>
    <t>Творог ДМ</t>
  </si>
  <si>
    <t>Ряженка</t>
  </si>
  <si>
    <t>Салат из яблок и моркови с курягой</t>
  </si>
  <si>
    <t>Салат свеклы с черносливом</t>
  </si>
  <si>
    <t>Компот</t>
  </si>
  <si>
    <t>куряга</t>
  </si>
  <si>
    <t xml:space="preserve">чернослив </t>
  </si>
  <si>
    <t>Цикорий</t>
  </si>
  <si>
    <t>цикорий</t>
  </si>
  <si>
    <t>Салат из яблок и моркови с  курягой</t>
  </si>
  <si>
    <t>чернослив</t>
  </si>
  <si>
    <t>Салат из свеклы с черносливом</t>
  </si>
  <si>
    <t>30/5</t>
  </si>
  <si>
    <t>яйцо 1,5 шт.</t>
  </si>
  <si>
    <t>сухари</t>
  </si>
  <si>
    <t>35/8</t>
  </si>
  <si>
    <t>творог ДМ- сад</t>
  </si>
  <si>
    <t>Урюк</t>
  </si>
  <si>
    <t>урюк</t>
  </si>
  <si>
    <t>Салат из яблок  и моркови  с курягой</t>
  </si>
  <si>
    <t xml:space="preserve">                для детей от 1,5 до 3х лет</t>
  </si>
  <si>
    <t>С</t>
  </si>
  <si>
    <t>№ рецептуры</t>
  </si>
  <si>
    <t>мука</t>
  </si>
  <si>
    <t>30</t>
  </si>
  <si>
    <t>46</t>
  </si>
  <si>
    <t>7</t>
  </si>
  <si>
    <t>45</t>
  </si>
  <si>
    <t>8</t>
  </si>
  <si>
    <t>33,53</t>
  </si>
  <si>
    <t>Яйцо 1/10 шт</t>
  </si>
  <si>
    <t xml:space="preserve">творог </t>
  </si>
  <si>
    <t>Яйцо 1/8 шт</t>
  </si>
  <si>
    <t>масло расти</t>
  </si>
  <si>
    <t>гречка</t>
  </si>
  <si>
    <t>изюм</t>
  </si>
  <si>
    <t>Салат из яблок  и моркови с изюмом</t>
  </si>
  <si>
    <t>Салат из яблок и моркови с изюмом</t>
  </si>
  <si>
    <t>Гречневая каша</t>
  </si>
  <si>
    <t>35/8/10</t>
  </si>
  <si>
    <t>лук</t>
  </si>
  <si>
    <t>ясли</t>
  </si>
  <si>
    <t>сад</t>
  </si>
  <si>
    <t>на 1 день</t>
  </si>
  <si>
    <t>Картофельная запеканка с фаршем</t>
  </si>
  <si>
    <t>для детей от 3-х до 7 лет</t>
  </si>
  <si>
    <t>наименование прдуктов</t>
  </si>
  <si>
    <t>по норме</t>
  </si>
  <si>
    <t>6 день</t>
  </si>
  <si>
    <t>12 день</t>
  </si>
  <si>
    <t>КРУПЫ</t>
  </si>
  <si>
    <t xml:space="preserve">Крупа гречневая                                   </t>
  </si>
  <si>
    <t xml:space="preserve">Крупа манная                                      </t>
  </si>
  <si>
    <t xml:space="preserve">Крупа перловая                                    </t>
  </si>
  <si>
    <t xml:space="preserve">Крупа ячневая                                     </t>
  </si>
  <si>
    <t xml:space="preserve">Крупа пшеничная                                   </t>
  </si>
  <si>
    <t xml:space="preserve">Пшено                                             </t>
  </si>
  <si>
    <t xml:space="preserve">Геркулес                                          </t>
  </si>
  <si>
    <t xml:space="preserve">Горох                                             </t>
  </si>
  <si>
    <t>Макароны</t>
  </si>
  <si>
    <t>ОВОЩИ</t>
  </si>
  <si>
    <t xml:space="preserve">Капуста  свежая                          </t>
  </si>
  <si>
    <t xml:space="preserve">Лук                                 </t>
  </si>
  <si>
    <t xml:space="preserve">Морковь                                           </t>
  </si>
  <si>
    <t xml:space="preserve">Свекла                                            </t>
  </si>
  <si>
    <t xml:space="preserve">Помидоры консерв.                          </t>
  </si>
  <si>
    <t>Томатная паста</t>
  </si>
  <si>
    <t>Огурцы соленые</t>
  </si>
  <si>
    <t>ФРУКТЫ</t>
  </si>
  <si>
    <t xml:space="preserve">Яблоки                                            </t>
  </si>
  <si>
    <t xml:space="preserve">Груши                                             </t>
  </si>
  <si>
    <t xml:space="preserve">Бананы                                            </t>
  </si>
  <si>
    <t>апельсин</t>
  </si>
  <si>
    <t xml:space="preserve">Киви                                              </t>
  </si>
  <si>
    <t>Сок овощной</t>
  </si>
  <si>
    <t>СУХОФРУКТЫ</t>
  </si>
  <si>
    <t xml:space="preserve">Чернослив                                         </t>
  </si>
  <si>
    <t>Куряга</t>
  </si>
  <si>
    <t xml:space="preserve">Чай                                               </t>
  </si>
  <si>
    <t>Какао</t>
  </si>
  <si>
    <t>КОНДИТЕРСКИЕ ИЗДЕЛИЯ</t>
  </si>
  <si>
    <t xml:space="preserve">Повидло </t>
  </si>
  <si>
    <t xml:space="preserve">Сахар (песок)                                     </t>
  </si>
  <si>
    <t>Сельдь</t>
  </si>
  <si>
    <t xml:space="preserve">Масло растительное                                </t>
  </si>
  <si>
    <t xml:space="preserve">Яйцо                                              </t>
  </si>
  <si>
    <t xml:space="preserve">Дрожжи                                            </t>
  </si>
  <si>
    <t>МОЛОЧНАЯ ПРОДУКЦИЯ</t>
  </si>
  <si>
    <t>Молоко свежая</t>
  </si>
  <si>
    <t>Мол. витаминизиров.</t>
  </si>
  <si>
    <t xml:space="preserve">Масло сливочное                                   </t>
  </si>
  <si>
    <t>Сметана</t>
  </si>
  <si>
    <t xml:space="preserve">Творог   ДМ                                   </t>
  </si>
  <si>
    <t xml:space="preserve">Творог                                      </t>
  </si>
  <si>
    <t xml:space="preserve">Сыр                                               </t>
  </si>
  <si>
    <t xml:space="preserve">Мясо с костями                          </t>
  </si>
  <si>
    <t>Мясо б-костей</t>
  </si>
  <si>
    <t>Соль</t>
  </si>
  <si>
    <t>Сухари пшеничная</t>
  </si>
  <si>
    <t xml:space="preserve">Лук (разный)                                      </t>
  </si>
  <si>
    <t>апельсины</t>
  </si>
  <si>
    <t>КОНДИТЕРСК. ИЗД.</t>
  </si>
  <si>
    <t xml:space="preserve">Масло растительн.                             </t>
  </si>
  <si>
    <t>МОЛОЧ. ПРОДУКЦИЯ</t>
  </si>
  <si>
    <t xml:space="preserve">Творог                                       </t>
  </si>
  <si>
    <t>Картофельная запеканка с мясом</t>
  </si>
  <si>
    <t xml:space="preserve"> 60/ 130</t>
  </si>
  <si>
    <t>Изюм</t>
  </si>
  <si>
    <t>Повидло</t>
  </si>
  <si>
    <t>60/180</t>
  </si>
  <si>
    <t>Калорийность в разрезе</t>
  </si>
  <si>
    <t>ДОУ  от 1 до 3 лет</t>
  </si>
  <si>
    <t>Ясли</t>
  </si>
  <si>
    <t>Вит С</t>
  </si>
  <si>
    <t>ккал</t>
  </si>
  <si>
    <t>норма 80 %</t>
  </si>
  <si>
    <t>Итого за 1 день</t>
  </si>
  <si>
    <t>Итого за 2 день</t>
  </si>
  <si>
    <t>Итого за 3 день</t>
  </si>
  <si>
    <t>Итого за 4 день</t>
  </si>
  <si>
    <t>Итого за 5 день</t>
  </si>
  <si>
    <t>Итого за 7 день</t>
  </si>
  <si>
    <t>Итого за 8 день</t>
  </si>
  <si>
    <t>Итого за 9 день</t>
  </si>
  <si>
    <t>Итого за 10 день</t>
  </si>
  <si>
    <t>Итого за 11 день</t>
  </si>
  <si>
    <t>Итого за период</t>
  </si>
  <si>
    <t>Итого среднесуточно</t>
  </si>
  <si>
    <t>ДОУ  от 3 до 7 лет</t>
  </si>
  <si>
    <t>Сад</t>
  </si>
  <si>
    <t>Итого 2ой завтрак</t>
  </si>
  <si>
    <t>Каша гречневая</t>
  </si>
  <si>
    <t>Кыстыбый</t>
  </si>
  <si>
    <t>Картофельное пюре, гуляш</t>
  </si>
  <si>
    <t>180/45</t>
  </si>
  <si>
    <t>сухофрукты</t>
  </si>
  <si>
    <t>Компот из урюка и чернослива</t>
  </si>
  <si>
    <t>Печенье</t>
  </si>
  <si>
    <t>печенье</t>
  </si>
  <si>
    <t>Хлеб с маслом  и сыром</t>
  </si>
  <si>
    <t xml:space="preserve">Хлеб с маслом и сыром </t>
  </si>
  <si>
    <t>каша ячневая</t>
  </si>
  <si>
    <t>крупа ячневая</t>
  </si>
  <si>
    <t>Каша ячневая</t>
  </si>
  <si>
    <t>печенье сад</t>
  </si>
  <si>
    <t>печенье-сад</t>
  </si>
  <si>
    <t>12</t>
  </si>
  <si>
    <t>Треугольник</t>
  </si>
  <si>
    <t>говядина</t>
  </si>
  <si>
    <t>Каша геркулесовая</t>
  </si>
  <si>
    <t>геркулес</t>
  </si>
  <si>
    <t>Шницель рыбный с картофельным пюре</t>
  </si>
  <si>
    <t>75/120</t>
  </si>
  <si>
    <t>Шницель рыбный с картоф.пюре</t>
  </si>
  <si>
    <t>Пшенная каша</t>
  </si>
  <si>
    <t xml:space="preserve">Компот </t>
  </si>
  <si>
    <t>Йогурт</t>
  </si>
  <si>
    <t>Пряник</t>
  </si>
  <si>
    <t xml:space="preserve">Оладьи </t>
  </si>
  <si>
    <t>яйцо1/8</t>
  </si>
  <si>
    <t>Оладьи</t>
  </si>
  <si>
    <t>Пряник- сад</t>
  </si>
  <si>
    <t>пряник</t>
  </si>
  <si>
    <t>Гороховое пюре</t>
  </si>
  <si>
    <t>Салатиз яблок и моркови с изюмом</t>
  </si>
  <si>
    <t>Домашняя лапша</t>
  </si>
  <si>
    <t>Запеканка рисовая с творогом</t>
  </si>
  <si>
    <t xml:space="preserve">Гречневая каша </t>
  </si>
  <si>
    <t xml:space="preserve">Макароны </t>
  </si>
  <si>
    <t xml:space="preserve">Запеканка рисовая с творогом </t>
  </si>
  <si>
    <t>за 12дней</t>
  </si>
  <si>
    <t>за 12 дней</t>
  </si>
  <si>
    <t>35/7</t>
  </si>
  <si>
    <t>Ежики в овощном соусе</t>
  </si>
  <si>
    <t xml:space="preserve"> Ежики в овощном соусе</t>
  </si>
  <si>
    <t>Суп перловый</t>
  </si>
  <si>
    <t xml:space="preserve"> с 8 -10,5  часовым  пребыванием 2020 год I полугодие</t>
  </si>
  <si>
    <t xml:space="preserve">             с 8 -10,5  часовым  пребыванием 2020 год I полугодие</t>
  </si>
  <si>
    <t>1ое полугодие 2020 г.</t>
  </si>
  <si>
    <t>Молоко витаминизированное</t>
  </si>
  <si>
    <t>АВЫЛ</t>
  </si>
  <si>
    <t xml:space="preserve">Творожно-яблочная запеканка </t>
  </si>
  <si>
    <t>лук репчат.</t>
  </si>
  <si>
    <t xml:space="preserve">лук репчат. </t>
  </si>
  <si>
    <t>30/5/5</t>
  </si>
  <si>
    <t>25/5/5</t>
  </si>
  <si>
    <t xml:space="preserve">Творожно яблочная запеканка </t>
  </si>
  <si>
    <t>Чай с молоком- ясли</t>
  </si>
  <si>
    <t>Молоко витаминиз-сад</t>
  </si>
  <si>
    <t>Какао с молоком-яс, молоко витаминиз-сад</t>
  </si>
  <si>
    <t>Картофельное пюре,гуляш</t>
  </si>
  <si>
    <t>130/30</t>
  </si>
  <si>
    <t>Картофельное пюре, бефстроганов</t>
  </si>
  <si>
    <t>Биточки рыбные с отварными макаронами</t>
  </si>
  <si>
    <t>75/ 130</t>
  </si>
  <si>
    <t>Биточки рыбные с отварными  макаронами</t>
  </si>
  <si>
    <t>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</si>
</sst>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[$-FC19]d\ mmmm\ yyyy\ &quot;г.&quot;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b/>
      <sz val="20"/>
      <color indexed="8"/>
      <name val="Cambria"/>
      <family val="1"/>
    </font>
    <font>
      <sz val="2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20"/>
      <color indexed="8"/>
      <name val="Batang"/>
      <family val="1"/>
    </font>
    <font>
      <sz val="20"/>
      <color indexed="8"/>
      <name val="Batang"/>
      <family val="1"/>
    </font>
    <font>
      <sz val="11"/>
      <color indexed="8"/>
      <name val="Batang"/>
      <family val="1"/>
    </font>
    <font>
      <b/>
      <sz val="11"/>
      <color indexed="8"/>
      <name val="Batang"/>
      <family val="1"/>
    </font>
    <font>
      <sz val="26"/>
      <color indexed="8"/>
      <name val="Batang"/>
      <family val="1"/>
    </font>
    <font>
      <sz val="28"/>
      <color indexed="8"/>
      <name val="Calibri"/>
      <family val="2"/>
    </font>
    <font>
      <sz val="48"/>
      <color indexed="8"/>
      <name val="Calibri"/>
      <family val="2"/>
    </font>
    <font>
      <b/>
      <sz val="28"/>
      <color indexed="8"/>
      <name val="Batang"/>
      <family val="1"/>
    </font>
    <font>
      <sz val="24"/>
      <color indexed="8"/>
      <name val="Batang"/>
      <family val="1"/>
    </font>
    <font>
      <sz val="28"/>
      <color indexed="8"/>
      <name val="Batang"/>
      <family val="1"/>
    </font>
    <font>
      <b/>
      <sz val="36"/>
      <color indexed="8"/>
      <name val="Batang"/>
      <family val="1"/>
    </font>
    <font>
      <sz val="36"/>
      <color indexed="8"/>
      <name val="Batang"/>
      <family val="1"/>
    </font>
    <font>
      <b/>
      <sz val="48"/>
      <color indexed="8"/>
      <name val="Batang"/>
      <family val="1"/>
    </font>
    <font>
      <sz val="48"/>
      <color indexed="8"/>
      <name val="Batang"/>
      <family val="1"/>
    </font>
    <font>
      <b/>
      <i/>
      <sz val="36"/>
      <color indexed="8"/>
      <name val="Batang"/>
      <family val="1"/>
    </font>
    <font>
      <b/>
      <i/>
      <sz val="48"/>
      <color indexed="8"/>
      <name val="Batang"/>
      <family val="1"/>
    </font>
    <font>
      <sz val="36"/>
      <color indexed="8"/>
      <name val="Times New Roman"/>
      <family val="1"/>
    </font>
    <font>
      <b/>
      <sz val="72"/>
      <color indexed="8"/>
      <name val="Batang"/>
      <family val="1"/>
    </font>
    <font>
      <b/>
      <sz val="36"/>
      <color indexed="8"/>
      <name val="Cambria"/>
      <family val="1"/>
    </font>
    <font>
      <sz val="36"/>
      <color indexed="8"/>
      <name val="Cambria"/>
      <family val="1"/>
    </font>
    <font>
      <sz val="72"/>
      <color indexed="8"/>
      <name val="Batang"/>
      <family val="1"/>
    </font>
    <font>
      <b/>
      <i/>
      <sz val="72"/>
      <color indexed="8"/>
      <name val="Batang"/>
      <family val="1"/>
    </font>
    <font>
      <b/>
      <sz val="36"/>
      <color indexed="8"/>
      <name val="Calibri"/>
      <family val="2"/>
    </font>
    <font>
      <b/>
      <i/>
      <sz val="48"/>
      <color indexed="8"/>
      <name val="Calibri"/>
      <family val="2"/>
    </font>
    <font>
      <sz val="72"/>
      <color indexed="8"/>
      <name val="Calibri"/>
      <family val="2"/>
    </font>
    <font>
      <sz val="8"/>
      <name val="Calibri"/>
      <family val="2"/>
    </font>
    <font>
      <b/>
      <sz val="26"/>
      <color indexed="8"/>
      <name val="Batang"/>
      <family val="1"/>
    </font>
    <font>
      <sz val="26"/>
      <color indexed="8"/>
      <name val="Calibri"/>
      <family val="2"/>
    </font>
    <font>
      <b/>
      <i/>
      <sz val="26"/>
      <color indexed="8"/>
      <name val="Times New Roman"/>
      <family val="1"/>
    </font>
    <font>
      <i/>
      <sz val="26"/>
      <color indexed="8"/>
      <name val="Batang"/>
      <family val="1"/>
    </font>
    <font>
      <b/>
      <i/>
      <sz val="26"/>
      <color indexed="8"/>
      <name val="Batang"/>
      <family val="1"/>
    </font>
    <font>
      <sz val="28"/>
      <name val="Batang"/>
      <family val="1"/>
    </font>
    <font>
      <sz val="36"/>
      <name val="Batang"/>
      <family val="1"/>
    </font>
    <font>
      <sz val="26"/>
      <name val="Batang"/>
      <family val="1"/>
    </font>
    <font>
      <sz val="72"/>
      <name val="Batang"/>
      <family val="1"/>
    </font>
    <font>
      <b/>
      <sz val="36"/>
      <name val="Batang"/>
      <family val="1"/>
    </font>
    <font>
      <b/>
      <i/>
      <sz val="72"/>
      <color indexed="8"/>
      <name val="Calibri"/>
      <family val="2"/>
    </font>
    <font>
      <b/>
      <sz val="72"/>
      <color indexed="8"/>
      <name val="Calibri"/>
      <family val="2"/>
    </font>
    <font>
      <b/>
      <i/>
      <sz val="36"/>
      <color indexed="8"/>
      <name val="Calibri"/>
      <family val="2"/>
    </font>
    <font>
      <i/>
      <sz val="36"/>
      <color indexed="8"/>
      <name val="Calibri"/>
      <family val="2"/>
    </font>
    <font>
      <sz val="36"/>
      <name val="Calibri"/>
      <family val="2"/>
    </font>
    <font>
      <b/>
      <sz val="20"/>
      <name val="Arial Cyr"/>
      <family val="0"/>
    </font>
    <font>
      <b/>
      <sz val="72"/>
      <color indexed="8"/>
      <name val="Times New Roman"/>
      <family val="1"/>
    </font>
    <font>
      <sz val="48"/>
      <color indexed="8"/>
      <name val="Times New Roman"/>
      <family val="1"/>
    </font>
    <font>
      <sz val="48"/>
      <name val="Times New Roman"/>
      <family val="1"/>
    </font>
    <font>
      <sz val="72"/>
      <name val="Calibri"/>
      <family val="2"/>
    </font>
    <font>
      <b/>
      <i/>
      <sz val="36"/>
      <name val="Calibri"/>
      <family val="2"/>
    </font>
    <font>
      <sz val="28"/>
      <name val="Calibri"/>
      <family val="2"/>
    </font>
    <font>
      <b/>
      <sz val="72"/>
      <name val="Calibri"/>
      <family val="2"/>
    </font>
    <font>
      <b/>
      <sz val="36"/>
      <name val="Calibri"/>
      <family val="2"/>
    </font>
    <font>
      <sz val="48"/>
      <name val="Batang"/>
      <family val="1"/>
    </font>
    <font>
      <b/>
      <sz val="48"/>
      <name val="Batang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12"/>
      <name val="Calibri"/>
      <family val="2"/>
    </font>
    <font>
      <u val="single"/>
      <sz val="22"/>
      <color indexed="12"/>
      <name val="Calibri"/>
      <family val="2"/>
    </font>
    <font>
      <sz val="11"/>
      <name val="Calibri"/>
      <family val="2"/>
    </font>
    <font>
      <sz val="36"/>
      <color indexed="10"/>
      <name val="Batang"/>
      <family val="1"/>
    </font>
    <font>
      <sz val="26"/>
      <color indexed="10"/>
      <name val="Batang"/>
      <family val="1"/>
    </font>
    <font>
      <sz val="48"/>
      <color indexed="10"/>
      <name val="Batang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Batang"/>
      <family val="1"/>
    </font>
    <font>
      <sz val="48"/>
      <color theme="1"/>
      <name val="Batang"/>
      <family val="1"/>
    </font>
    <font>
      <sz val="26"/>
      <color theme="1"/>
      <name val="Calibri"/>
      <family val="2"/>
    </font>
    <font>
      <sz val="72"/>
      <color theme="1"/>
      <name val="Batang"/>
      <family val="1"/>
    </font>
    <font>
      <sz val="36"/>
      <color theme="1"/>
      <name val="Batang"/>
      <family val="1"/>
    </font>
    <font>
      <b/>
      <sz val="72"/>
      <color theme="1"/>
      <name val="Batang"/>
      <family val="1"/>
    </font>
    <font>
      <b/>
      <sz val="36"/>
      <color theme="1"/>
      <name val="Batang"/>
      <family val="1"/>
    </font>
    <font>
      <b/>
      <sz val="28"/>
      <color theme="1"/>
      <name val="Batang"/>
      <family val="1"/>
    </font>
    <font>
      <sz val="28"/>
      <color theme="1"/>
      <name val="Batang"/>
      <family val="1"/>
    </font>
    <font>
      <sz val="28"/>
      <color theme="1"/>
      <name val="Calibri"/>
      <family val="2"/>
    </font>
    <font>
      <sz val="36"/>
      <color theme="1"/>
      <name val="Calibri"/>
      <family val="2"/>
    </font>
    <font>
      <sz val="72"/>
      <color theme="1"/>
      <name val="Calibri"/>
      <family val="2"/>
    </font>
    <font>
      <b/>
      <sz val="48"/>
      <color theme="1"/>
      <name val="Batang"/>
      <family val="1"/>
    </font>
    <font>
      <sz val="48"/>
      <color theme="1"/>
      <name val="Calibri"/>
      <family val="2"/>
    </font>
    <font>
      <b/>
      <sz val="26"/>
      <color theme="1"/>
      <name val="Batang"/>
      <family val="1"/>
    </font>
    <font>
      <b/>
      <sz val="20"/>
      <color theme="1"/>
      <name val="Calibri"/>
      <family val="2"/>
    </font>
    <font>
      <u val="single"/>
      <sz val="20"/>
      <color theme="10"/>
      <name val="Calibri"/>
      <family val="2"/>
    </font>
    <font>
      <sz val="20"/>
      <color theme="1"/>
      <name val="Calibri"/>
      <family val="2"/>
    </font>
    <font>
      <u val="single"/>
      <sz val="22"/>
      <color theme="10"/>
      <name val="Calibri"/>
      <family val="2"/>
    </font>
    <font>
      <sz val="48"/>
      <color theme="1"/>
      <name val="Times New Roman"/>
      <family val="1"/>
    </font>
    <font>
      <sz val="36"/>
      <color rgb="FFFF0000"/>
      <name val="Batang"/>
      <family val="1"/>
    </font>
    <font>
      <sz val="26"/>
      <color rgb="FFFF0000"/>
      <name val="Batang"/>
      <family val="1"/>
    </font>
    <font>
      <sz val="48"/>
      <color rgb="FFFF0000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10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left"/>
    </xf>
    <xf numFmtId="0" fontId="22" fillId="0" borderId="10" xfId="0" applyFont="1" applyBorder="1" applyAlignment="1">
      <alignment horizontal="justify" vertical="center" wrapText="1"/>
    </xf>
    <xf numFmtId="0" fontId="25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justify" vertical="center" wrapText="1"/>
    </xf>
    <xf numFmtId="0" fontId="34" fillId="0" borderId="0" xfId="0" applyFont="1" applyAlignment="1">
      <alignment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49" fontId="32" fillId="0" borderId="13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72" fontId="19" fillId="0" borderId="16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3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0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05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105" fillId="0" borderId="0" xfId="0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06" fillId="0" borderId="13" xfId="0" applyFont="1" applyBorder="1" applyAlignment="1">
      <alignment/>
    </xf>
    <xf numFmtId="0" fontId="106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105" fillId="0" borderId="11" xfId="0" applyFont="1" applyBorder="1" applyAlignment="1">
      <alignment vertical="center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105" fillId="0" borderId="12" xfId="0" applyFont="1" applyBorder="1" applyAlignment="1">
      <alignment vertical="center" wrapText="1"/>
    </xf>
    <xf numFmtId="0" fontId="105" fillId="0" borderId="12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/>
    </xf>
    <xf numFmtId="0" fontId="105" fillId="0" borderId="16" xfId="0" applyFont="1" applyBorder="1" applyAlignment="1">
      <alignment horizontal="center"/>
    </xf>
    <xf numFmtId="0" fontId="107" fillId="0" borderId="0" xfId="0" applyFont="1" applyAlignment="1">
      <alignment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72" fontId="16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108" fillId="0" borderId="10" xfId="0" applyFont="1" applyBorder="1" applyAlignment="1">
      <alignment vertical="center" wrapText="1"/>
    </xf>
    <xf numFmtId="0" fontId="108" fillId="0" borderId="10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108" fillId="0" borderId="12" xfId="0" applyFont="1" applyBorder="1" applyAlignment="1">
      <alignment vertical="center" wrapText="1"/>
    </xf>
    <xf numFmtId="0" fontId="108" fillId="0" borderId="12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0" fontId="109" fillId="0" borderId="10" xfId="0" applyFont="1" applyBorder="1" applyAlignment="1">
      <alignment vertical="center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/>
    </xf>
    <xf numFmtId="0" fontId="109" fillId="0" borderId="16" xfId="0" applyFont="1" applyBorder="1" applyAlignment="1">
      <alignment horizontal="center"/>
    </xf>
    <xf numFmtId="0" fontId="110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3" fillId="0" borderId="10" xfId="0" applyFont="1" applyBorder="1" applyAlignment="1">
      <alignment/>
    </xf>
    <xf numFmtId="0" fontId="113" fillId="0" borderId="10" xfId="0" applyFont="1" applyBorder="1" applyAlignment="1">
      <alignment horizontal="center"/>
    </xf>
    <xf numFmtId="2" fontId="113" fillId="0" borderId="10" xfId="0" applyNumberFormat="1" applyFont="1" applyBorder="1" applyAlignment="1">
      <alignment horizontal="center"/>
    </xf>
    <xf numFmtId="172" fontId="113" fillId="0" borderId="16" xfId="0" applyNumberFormat="1" applyFont="1" applyBorder="1" applyAlignment="1">
      <alignment horizontal="center"/>
    </xf>
    <xf numFmtId="0" fontId="114" fillId="0" borderId="0" xfId="0" applyFont="1" applyAlignment="1">
      <alignment/>
    </xf>
    <xf numFmtId="0" fontId="113" fillId="0" borderId="16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 wrapText="1"/>
    </xf>
    <xf numFmtId="0" fontId="113" fillId="0" borderId="12" xfId="0" applyFont="1" applyBorder="1" applyAlignment="1">
      <alignment horizontal="center" vertical="center" wrapText="1"/>
    </xf>
    <xf numFmtId="0" fontId="113" fillId="0" borderId="15" xfId="0" applyFont="1" applyBorder="1" applyAlignment="1">
      <alignment horizontal="center" vertical="center" wrapText="1"/>
    </xf>
    <xf numFmtId="0" fontId="115" fillId="0" borderId="0" xfId="0" applyFont="1" applyAlignment="1">
      <alignment/>
    </xf>
    <xf numFmtId="0" fontId="109" fillId="0" borderId="10" xfId="0" applyFont="1" applyBorder="1" applyAlignment="1">
      <alignment/>
    </xf>
    <xf numFmtId="2" fontId="109" fillId="0" borderId="10" xfId="0" applyNumberFormat="1" applyFont="1" applyBorder="1" applyAlignment="1">
      <alignment horizontal="center"/>
    </xf>
    <xf numFmtId="172" fontId="109" fillId="0" borderId="16" xfId="0" applyNumberFormat="1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0" fontId="108" fillId="0" borderId="11" xfId="0" applyFont="1" applyBorder="1" applyAlignment="1">
      <alignment vertical="center" wrapText="1"/>
    </xf>
    <xf numFmtId="0" fontId="108" fillId="0" borderId="11" xfId="0" applyFont="1" applyBorder="1" applyAlignment="1">
      <alignment horizontal="center" vertical="center" wrapText="1"/>
    </xf>
    <xf numFmtId="0" fontId="108" fillId="0" borderId="12" xfId="0" applyFont="1" applyBorder="1" applyAlignment="1">
      <alignment horizontal="justify" vertical="center" wrapText="1"/>
    </xf>
    <xf numFmtId="0" fontId="108" fillId="0" borderId="10" xfId="0" applyFont="1" applyBorder="1" applyAlignment="1">
      <alignment horizontal="center"/>
    </xf>
    <xf numFmtId="0" fontId="108" fillId="0" borderId="16" xfId="0" applyFont="1" applyBorder="1" applyAlignment="1">
      <alignment horizontal="center"/>
    </xf>
    <xf numFmtId="0" fontId="116" fillId="0" borderId="0" xfId="0" applyFont="1" applyAlignment="1">
      <alignment/>
    </xf>
    <xf numFmtId="0" fontId="108" fillId="0" borderId="10" xfId="0" applyFont="1" applyBorder="1" applyAlignment="1">
      <alignment/>
    </xf>
    <xf numFmtId="2" fontId="108" fillId="0" borderId="10" xfId="0" applyNumberFormat="1" applyFont="1" applyBorder="1" applyAlignment="1">
      <alignment horizontal="center"/>
    </xf>
    <xf numFmtId="172" fontId="108" fillId="0" borderId="16" xfId="0" applyNumberFormat="1" applyFont="1" applyBorder="1" applyAlignment="1">
      <alignment horizontal="center"/>
    </xf>
    <xf numFmtId="0" fontId="108" fillId="0" borderId="13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172" fontId="23" fillId="0" borderId="16" xfId="0" applyNumberFormat="1" applyFont="1" applyBorder="1" applyAlignment="1">
      <alignment horizontal="center"/>
    </xf>
    <xf numFmtId="0" fontId="11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117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/>
    </xf>
    <xf numFmtId="0" fontId="106" fillId="0" borderId="10" xfId="0" applyFont="1" applyBorder="1" applyAlignment="1">
      <alignment horizontal="center"/>
    </xf>
    <xf numFmtId="2" fontId="106" fillId="0" borderId="10" xfId="0" applyNumberFormat="1" applyFont="1" applyBorder="1" applyAlignment="1">
      <alignment horizontal="center"/>
    </xf>
    <xf numFmtId="172" fontId="106" fillId="0" borderId="16" xfId="0" applyNumberFormat="1" applyFont="1" applyBorder="1" applyAlignment="1">
      <alignment horizontal="center"/>
    </xf>
    <xf numFmtId="0" fontId="118" fillId="0" borderId="0" xfId="0" applyFont="1" applyAlignment="1">
      <alignment/>
    </xf>
    <xf numFmtId="0" fontId="113" fillId="0" borderId="10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0" fillId="0" borderId="18" xfId="0" applyFont="1" applyBorder="1" applyAlignment="1">
      <alignment/>
    </xf>
    <xf numFmtId="0" fontId="0" fillId="0" borderId="18" xfId="0" applyBorder="1" applyAlignment="1">
      <alignment/>
    </xf>
    <xf numFmtId="0" fontId="105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38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/>
    </xf>
    <xf numFmtId="172" fontId="16" fillId="0" borderId="13" xfId="0" applyNumberFormat="1" applyFont="1" applyBorder="1" applyAlignment="1">
      <alignment horizontal="center"/>
    </xf>
    <xf numFmtId="0" fontId="11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113" fillId="0" borderId="18" xfId="0" applyFont="1" applyBorder="1" applyAlignment="1">
      <alignment/>
    </xf>
    <xf numFmtId="0" fontId="119" fillId="0" borderId="18" xfId="0" applyFont="1" applyBorder="1" applyAlignment="1">
      <alignment/>
    </xf>
    <xf numFmtId="0" fontId="105" fillId="0" borderId="13" xfId="0" applyFont="1" applyBorder="1" applyAlignment="1">
      <alignment horizontal="center" vertical="center" wrapText="1"/>
    </xf>
    <xf numFmtId="0" fontId="11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5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0" fontId="111" fillId="0" borderId="18" xfId="0" applyFont="1" applyBorder="1" applyAlignment="1">
      <alignment/>
    </xf>
    <xf numFmtId="0" fontId="109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172" fontId="109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106" fillId="0" borderId="18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8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172" fontId="32" fillId="0" borderId="13" xfId="0" applyNumberFormat="1" applyFont="1" applyBorder="1" applyAlignment="1">
      <alignment horizontal="center"/>
    </xf>
    <xf numFmtId="0" fontId="108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72" fontId="23" fillId="0" borderId="13" xfId="0" applyNumberFormat="1" applyFont="1" applyBorder="1" applyAlignment="1">
      <alignment horizontal="center"/>
    </xf>
    <xf numFmtId="0" fontId="109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15" fillId="0" borderId="13" xfId="0" applyFont="1" applyBorder="1" applyAlignment="1">
      <alignment/>
    </xf>
    <xf numFmtId="0" fontId="114" fillId="0" borderId="13" xfId="0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13" fillId="0" borderId="10" xfId="0" applyFont="1" applyBorder="1" applyAlignment="1">
      <alignment/>
    </xf>
    <xf numFmtId="0" fontId="112" fillId="0" borderId="10" xfId="0" applyFont="1" applyBorder="1" applyAlignment="1">
      <alignment horizontal="left" vertical="center"/>
    </xf>
    <xf numFmtId="0" fontId="11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19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108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1" fillId="0" borderId="10" xfId="0" applyFont="1" applyBorder="1" applyAlignment="1">
      <alignment horizontal="left" vertical="center"/>
    </xf>
    <xf numFmtId="0" fontId="111" fillId="0" borderId="10" xfId="0" applyFont="1" applyBorder="1" applyAlignment="1">
      <alignment horizontal="center"/>
    </xf>
    <xf numFmtId="0" fontId="109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1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38" fillId="0" borderId="21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16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/>
    </xf>
    <xf numFmtId="0" fontId="29" fillId="0" borderId="2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14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38" fillId="0" borderId="10" xfId="0" applyFont="1" applyBorder="1" applyAlignment="1">
      <alignment horizontal="center" vertical="distributed"/>
    </xf>
    <xf numFmtId="0" fontId="19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9" fillId="0" borderId="16" xfId="0" applyFont="1" applyBorder="1" applyAlignment="1">
      <alignment horizontal="center" vertical="center"/>
    </xf>
    <xf numFmtId="2" fontId="113" fillId="0" borderId="16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3" xfId="0" applyFont="1" applyBorder="1" applyAlignment="1">
      <alignment wrapText="1"/>
    </xf>
    <xf numFmtId="0" fontId="16" fillId="0" borderId="2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6" fillId="0" borderId="13" xfId="0" applyFont="1" applyBorder="1" applyAlignment="1">
      <alignment vertical="center" wrapText="1"/>
    </xf>
    <xf numFmtId="0" fontId="21" fillId="0" borderId="18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38" fillId="0" borderId="12" xfId="0" applyFont="1" applyBorder="1" applyAlignment="1">
      <alignment wrapText="1"/>
    </xf>
    <xf numFmtId="0" fontId="22" fillId="0" borderId="16" xfId="0" applyFont="1" applyBorder="1" applyAlignment="1">
      <alignment horizontal="center" vertical="center"/>
    </xf>
    <xf numFmtId="2" fontId="109" fillId="0" borderId="16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19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3" fillId="0" borderId="23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2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110" fillId="0" borderId="22" xfId="0" applyFont="1" applyBorder="1" applyAlignment="1">
      <alignment horizontal="center" vertical="center" wrapText="1"/>
    </xf>
    <xf numFmtId="0" fontId="110" fillId="0" borderId="23" xfId="0" applyFont="1" applyBorder="1" applyAlignment="1">
      <alignment wrapText="1"/>
    </xf>
    <xf numFmtId="0" fontId="110" fillId="0" borderId="12" xfId="0" applyFont="1" applyBorder="1" applyAlignment="1">
      <alignment wrapText="1"/>
    </xf>
    <xf numFmtId="0" fontId="29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/>
    </xf>
    <xf numFmtId="0" fontId="32" fillId="0" borderId="12" xfId="0" applyFont="1" applyBorder="1" applyAlignment="1">
      <alignment horizontal="center"/>
    </xf>
    <xf numFmtId="0" fontId="29" fillId="0" borderId="23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33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2" fontId="108" fillId="0" borderId="16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/>
    </xf>
    <xf numFmtId="0" fontId="22" fillId="0" borderId="23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09" fillId="0" borderId="18" xfId="0" applyFont="1" applyBorder="1" applyAlignment="1">
      <alignment/>
    </xf>
    <xf numFmtId="0" fontId="27" fillId="0" borderId="16" xfId="0" applyFont="1" applyBorder="1" applyAlignment="1">
      <alignment horizontal="center" vertical="center"/>
    </xf>
    <xf numFmtId="2" fontId="106" fillId="0" borderId="16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32" fillId="0" borderId="10" xfId="0" applyFont="1" applyBorder="1" applyAlignment="1">
      <alignment horizontal="left" vertical="center"/>
    </xf>
    <xf numFmtId="2" fontId="38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20" fillId="0" borderId="13" xfId="0" applyFont="1" applyBorder="1" applyAlignment="1">
      <alignment/>
    </xf>
    <xf numFmtId="2" fontId="19" fillId="0" borderId="1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1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109" fillId="0" borderId="11" xfId="0" applyFont="1" applyBorder="1" applyAlignment="1">
      <alignment vertical="center" wrapText="1"/>
    </xf>
    <xf numFmtId="0" fontId="109" fillId="0" borderId="11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118" fillId="0" borderId="13" xfId="0" applyFont="1" applyBorder="1" applyAlignment="1">
      <alignment/>
    </xf>
    <xf numFmtId="49" fontId="19" fillId="0" borderId="2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/>
    </xf>
    <xf numFmtId="2" fontId="121" fillId="0" borderId="13" xfId="42" applyNumberFormat="1" applyFont="1" applyBorder="1" applyAlignment="1" applyProtection="1">
      <alignment/>
      <protection/>
    </xf>
    <xf numFmtId="174" fontId="121" fillId="0" borderId="13" xfId="42" applyNumberFormat="1" applyFont="1" applyBorder="1" applyAlignment="1" applyProtection="1">
      <alignment/>
      <protection/>
    </xf>
    <xf numFmtId="2" fontId="120" fillId="0" borderId="13" xfId="0" applyNumberFormat="1" applyFont="1" applyBorder="1" applyAlignment="1">
      <alignment/>
    </xf>
    <xf numFmtId="0" fontId="113" fillId="0" borderId="19" xfId="0" applyFont="1" applyBorder="1" applyAlignment="1">
      <alignment horizontal="center" vertical="center" wrapText="1"/>
    </xf>
    <xf numFmtId="0" fontId="114" fillId="0" borderId="25" xfId="0" applyFont="1" applyBorder="1" applyAlignment="1">
      <alignment/>
    </xf>
    <xf numFmtId="0" fontId="113" fillId="0" borderId="25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8" fillId="0" borderId="0" xfId="0" applyFont="1" applyAlignment="1">
      <alignment/>
    </xf>
    <xf numFmtId="0" fontId="36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3" xfId="0" applyFont="1" applyBorder="1" applyAlignment="1">
      <alignment horizontal="center" vertical="center" wrapText="1"/>
    </xf>
    <xf numFmtId="1" fontId="50" fillId="0" borderId="13" xfId="0" applyNumberFormat="1" applyFont="1" applyBorder="1" applyAlignment="1">
      <alignment horizontal="center" vertical="center"/>
    </xf>
    <xf numFmtId="1" fontId="50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center"/>
    </xf>
    <xf numFmtId="1" fontId="22" fillId="0" borderId="13" xfId="0" applyNumberFormat="1" applyFont="1" applyBorder="1" applyAlignment="1">
      <alignment horizontal="center"/>
    </xf>
    <xf numFmtId="1" fontId="34" fillId="0" borderId="13" xfId="0" applyNumberFormat="1" applyFont="1" applyBorder="1" applyAlignment="1">
      <alignment horizontal="center"/>
    </xf>
    <xf numFmtId="1" fontId="51" fillId="0" borderId="13" xfId="0" applyNumberFormat="1" applyFont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 vertical="center" wrapText="1"/>
    </xf>
    <xf numFmtId="1" fontId="50" fillId="0" borderId="13" xfId="0" applyNumberFormat="1" applyFont="1" applyBorder="1" applyAlignment="1">
      <alignment horizontal="center"/>
    </xf>
    <xf numFmtId="1" fontId="52" fillId="0" borderId="13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0" fontId="50" fillId="0" borderId="13" xfId="0" applyFont="1" applyBorder="1" applyAlignment="1">
      <alignment horizontal="left" vertical="center" wrapText="1"/>
    </xf>
    <xf numFmtId="172" fontId="34" fillId="0" borderId="13" xfId="0" applyNumberFormat="1" applyFont="1" applyBorder="1" applyAlignment="1">
      <alignment horizontal="center"/>
    </xf>
    <xf numFmtId="174" fontId="7" fillId="0" borderId="13" xfId="0" applyNumberFormat="1" applyFont="1" applyBorder="1" applyAlignment="1">
      <alignment horizontal="center"/>
    </xf>
    <xf numFmtId="173" fontId="22" fillId="0" borderId="13" xfId="0" applyNumberFormat="1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/>
    </xf>
    <xf numFmtId="1" fontId="34" fillId="0" borderId="13" xfId="0" applyNumberFormat="1" applyFont="1" applyBorder="1" applyAlignment="1">
      <alignment horizontal="center" vertical="distributed"/>
    </xf>
    <xf numFmtId="1" fontId="50" fillId="0" borderId="13" xfId="0" applyNumberFormat="1" applyFont="1" applyBorder="1" applyAlignment="1">
      <alignment horizontal="center" vertical="distributed"/>
    </xf>
    <xf numFmtId="0" fontId="46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distributed"/>
    </xf>
    <xf numFmtId="173" fontId="17" fillId="0" borderId="13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120" fillId="0" borderId="13" xfId="0" applyFont="1" applyBorder="1" applyAlignment="1">
      <alignment horizontal="center"/>
    </xf>
    <xf numFmtId="0" fontId="120" fillId="0" borderId="13" xfId="0" applyFont="1" applyBorder="1" applyAlignment="1">
      <alignment horizontal="left"/>
    </xf>
    <xf numFmtId="9" fontId="122" fillId="0" borderId="13" xfId="0" applyNumberFormat="1" applyFont="1" applyBorder="1" applyAlignment="1">
      <alignment/>
    </xf>
    <xf numFmtId="0" fontId="122" fillId="0" borderId="13" xfId="0" applyFont="1" applyBorder="1" applyAlignment="1">
      <alignment/>
    </xf>
    <xf numFmtId="0" fontId="123" fillId="0" borderId="13" xfId="42" applyFont="1" applyBorder="1" applyAlignment="1" applyProtection="1">
      <alignment/>
      <protection/>
    </xf>
    <xf numFmtId="0" fontId="123" fillId="0" borderId="13" xfId="42" applyFont="1" applyBorder="1" applyAlignment="1" applyProtection="1">
      <alignment horizontal="left" vertical="center"/>
      <protection/>
    </xf>
    <xf numFmtId="2" fontId="123" fillId="0" borderId="13" xfId="42" applyNumberFormat="1" applyFont="1" applyBorder="1" applyAlignment="1" applyProtection="1">
      <alignment/>
      <protection/>
    </xf>
    <xf numFmtId="0" fontId="0" fillId="0" borderId="25" xfId="0" applyBorder="1" applyAlignment="1">
      <alignment/>
    </xf>
    <xf numFmtId="9" fontId="122" fillId="0" borderId="25" xfId="0" applyNumberFormat="1" applyFont="1" applyBorder="1" applyAlignment="1">
      <alignment/>
    </xf>
    <xf numFmtId="0" fontId="122" fillId="0" borderId="25" xfId="0" applyFont="1" applyBorder="1" applyAlignment="1">
      <alignment/>
    </xf>
    <xf numFmtId="9" fontId="122" fillId="0" borderId="0" xfId="0" applyNumberFormat="1" applyFont="1" applyBorder="1" applyAlignment="1">
      <alignment/>
    </xf>
    <xf numFmtId="0" fontId="122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21" fillId="0" borderId="26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72" fontId="19" fillId="0" borderId="19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11" fillId="0" borderId="22" xfId="0" applyFont="1" applyBorder="1" applyAlignment="1">
      <alignment horizontal="center" vertical="center" wrapText="1"/>
    </xf>
    <xf numFmtId="0" fontId="109" fillId="0" borderId="23" xfId="0" applyFont="1" applyBorder="1" applyAlignment="1">
      <alignment wrapText="1"/>
    </xf>
    <xf numFmtId="0" fontId="109" fillId="0" borderId="12" xfId="0" applyFont="1" applyBorder="1" applyAlignment="1">
      <alignment vertical="center" wrapText="1"/>
    </xf>
    <xf numFmtId="0" fontId="109" fillId="0" borderId="21" xfId="0" applyFont="1" applyBorder="1" applyAlignment="1">
      <alignment wrapText="1"/>
    </xf>
    <xf numFmtId="0" fontId="109" fillId="0" borderId="12" xfId="0" applyFont="1" applyBorder="1" applyAlignment="1">
      <alignment wrapText="1"/>
    </xf>
    <xf numFmtId="0" fontId="54" fillId="0" borderId="0" xfId="0" applyFont="1" applyAlignment="1">
      <alignment horizontal="center"/>
    </xf>
    <xf numFmtId="172" fontId="22" fillId="0" borderId="13" xfId="0" applyNumberFormat="1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24" fillId="0" borderId="11" xfId="0" applyFont="1" applyBorder="1" applyAlignment="1">
      <alignment vertical="center" wrapText="1"/>
    </xf>
    <xf numFmtId="0" fontId="124" fillId="0" borderId="11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24" fillId="0" borderId="13" xfId="0" applyFont="1" applyBorder="1" applyAlignment="1">
      <alignment horizontal="center" vertical="center" wrapText="1"/>
    </xf>
    <xf numFmtId="0" fontId="124" fillId="0" borderId="18" xfId="0" applyFont="1" applyBorder="1" applyAlignment="1">
      <alignment horizontal="center"/>
    </xf>
    <xf numFmtId="0" fontId="124" fillId="0" borderId="12" xfId="0" applyFont="1" applyBorder="1" applyAlignment="1">
      <alignment vertical="center" wrapText="1"/>
    </xf>
    <xf numFmtId="0" fontId="124" fillId="0" borderId="12" xfId="0" applyFont="1" applyBorder="1" applyAlignment="1">
      <alignment horizontal="center" vertical="center" wrapText="1"/>
    </xf>
    <xf numFmtId="0" fontId="124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124" fillId="0" borderId="13" xfId="0" applyFont="1" applyBorder="1" applyAlignment="1">
      <alignment/>
    </xf>
    <xf numFmtId="0" fontId="124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3" fillId="0" borderId="28" xfId="0" applyFont="1" applyBorder="1" applyAlignment="1">
      <alignment/>
    </xf>
    <xf numFmtId="0" fontId="53" fillId="0" borderId="28" xfId="0" applyFont="1" applyBorder="1" applyAlignment="1">
      <alignment horizontal="left"/>
    </xf>
    <xf numFmtId="0" fontId="116" fillId="0" borderId="13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109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1" fontId="58" fillId="0" borderId="13" xfId="0" applyNumberFormat="1" applyFont="1" applyBorder="1" applyAlignment="1">
      <alignment horizontal="center" vertical="center"/>
    </xf>
    <xf numFmtId="172" fontId="52" fillId="0" borderId="13" xfId="0" applyNumberFormat="1" applyFont="1" applyBorder="1" applyAlignment="1">
      <alignment horizontal="center"/>
    </xf>
    <xf numFmtId="173" fontId="52" fillId="0" borderId="13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73" fontId="59" fillId="0" borderId="13" xfId="0" applyNumberFormat="1" applyFont="1" applyBorder="1" applyAlignment="1">
      <alignment horizontal="center"/>
    </xf>
    <xf numFmtId="0" fontId="83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106" fillId="0" borderId="30" xfId="0" applyFont="1" applyBorder="1" applyAlignment="1">
      <alignment/>
    </xf>
    <xf numFmtId="0" fontId="112" fillId="0" borderId="14" xfId="0" applyFont="1" applyBorder="1" applyAlignment="1">
      <alignment horizontal="center" vertical="center" wrapText="1"/>
    </xf>
    <xf numFmtId="0" fontId="112" fillId="0" borderId="21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23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wrapText="1"/>
    </xf>
    <xf numFmtId="0" fontId="44" fillId="0" borderId="12" xfId="0" applyFont="1" applyBorder="1" applyAlignment="1">
      <alignment vertical="center" wrapText="1"/>
    </xf>
    <xf numFmtId="0" fontId="109" fillId="0" borderId="29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24" fillId="0" borderId="21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/>
    </xf>
    <xf numFmtId="0" fontId="117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wrapText="1"/>
    </xf>
    <xf numFmtId="0" fontId="62" fillId="0" borderId="10" xfId="0" applyFont="1" applyBorder="1" applyAlignment="1">
      <alignment horizontal="center" vertical="center" wrapText="1"/>
    </xf>
    <xf numFmtId="0" fontId="106" fillId="0" borderId="21" xfId="0" applyFont="1" applyBorder="1" applyAlignment="1">
      <alignment wrapText="1"/>
    </xf>
    <xf numFmtId="0" fontId="106" fillId="0" borderId="12" xfId="0" applyFont="1" applyBorder="1" applyAlignment="1">
      <alignment wrapText="1"/>
    </xf>
    <xf numFmtId="0" fontId="105" fillId="0" borderId="0" xfId="0" applyFont="1" applyFill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113" fillId="0" borderId="18" xfId="0" applyFont="1" applyBorder="1" applyAlignment="1">
      <alignment horizontal="center"/>
    </xf>
    <xf numFmtId="0" fontId="125" fillId="0" borderId="10" xfId="0" applyFont="1" applyBorder="1" applyAlignment="1">
      <alignment horizontal="center"/>
    </xf>
    <xf numFmtId="0" fontId="126" fillId="0" borderId="11" xfId="0" applyFont="1" applyBorder="1" applyAlignment="1">
      <alignment horizontal="center" vertical="center" wrapText="1"/>
    </xf>
    <xf numFmtId="0" fontId="127" fillId="0" borderId="10" xfId="0" applyFont="1" applyBorder="1" applyAlignment="1">
      <alignment horizontal="center"/>
    </xf>
    <xf numFmtId="0" fontId="125" fillId="0" borderId="11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7" fillId="0" borderId="21" xfId="0" applyFont="1" applyBorder="1" applyAlignment="1">
      <alignment wrapText="1"/>
    </xf>
    <xf numFmtId="0" fontId="112" fillId="0" borderId="14" xfId="0" applyFont="1" applyBorder="1" applyAlignment="1">
      <alignment horizontal="center" vertical="center" wrapText="1"/>
    </xf>
    <xf numFmtId="0" fontId="112" fillId="0" borderId="21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112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38" fillId="0" borderId="14" xfId="0" applyFont="1" applyBorder="1" applyAlignment="1">
      <alignment vertical="center" wrapText="1"/>
    </xf>
    <xf numFmtId="0" fontId="16" fillId="0" borderId="21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38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vertical="center" wrapText="1"/>
    </xf>
    <xf numFmtId="0" fontId="38" fillId="0" borderId="17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22" fillId="0" borderId="14" xfId="0" applyFont="1" applyBorder="1" applyAlignment="1">
      <alignment vertical="center" wrapText="1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16" fillId="0" borderId="2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19" fillId="0" borderId="2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9" fillId="0" borderId="14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2" fontId="22" fillId="0" borderId="14" xfId="0" applyNumberFormat="1" applyFont="1" applyBorder="1" applyAlignment="1">
      <alignment horizontal="left" vertical="distributed"/>
    </xf>
    <xf numFmtId="2" fontId="22" fillId="0" borderId="21" xfId="0" applyNumberFormat="1" applyFont="1" applyBorder="1" applyAlignment="1">
      <alignment horizontal="left" vertical="distributed"/>
    </xf>
    <xf numFmtId="2" fontId="22" fillId="0" borderId="20" xfId="0" applyNumberFormat="1" applyFont="1" applyBorder="1" applyAlignment="1">
      <alignment horizontal="left" vertical="distributed"/>
    </xf>
    <xf numFmtId="0" fontId="21" fillId="0" borderId="10" xfId="0" applyFont="1" applyBorder="1" applyAlignment="1">
      <alignment horizontal="center"/>
    </xf>
    <xf numFmtId="0" fontId="21" fillId="0" borderId="21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9" fillId="0" borderId="14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12" fillId="0" borderId="26" xfId="0" applyFont="1" applyBorder="1" applyAlignment="1">
      <alignment horizontal="center" vertical="center"/>
    </xf>
    <xf numFmtId="0" fontId="112" fillId="0" borderId="0" xfId="0" applyFont="1" applyBorder="1" applyAlignment="1">
      <alignment horizontal="center" vertical="center"/>
    </xf>
    <xf numFmtId="0" fontId="112" fillId="0" borderId="32" xfId="0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119" fillId="0" borderId="14" xfId="0" applyFont="1" applyBorder="1" applyAlignment="1">
      <alignment vertical="center" wrapText="1"/>
    </xf>
    <xf numFmtId="0" fontId="105" fillId="0" borderId="21" xfId="0" applyFont="1" applyBorder="1" applyAlignment="1">
      <alignment wrapText="1"/>
    </xf>
    <xf numFmtId="0" fontId="105" fillId="0" borderId="20" xfId="0" applyFont="1" applyBorder="1" applyAlignment="1">
      <alignment wrapText="1"/>
    </xf>
    <xf numFmtId="0" fontId="1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19" fillId="0" borderId="21" xfId="0" applyFont="1" applyBorder="1" applyAlignment="1">
      <alignment horizontal="center" vertical="center" wrapText="1"/>
    </xf>
    <xf numFmtId="0" fontId="119" fillId="0" borderId="2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1" fillId="0" borderId="21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19" fillId="0" borderId="21" xfId="0" applyFont="1" applyBorder="1" applyAlignment="1">
      <alignment wrapText="1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38" fillId="0" borderId="21" xfId="0" applyFont="1" applyBorder="1" applyAlignment="1">
      <alignment wrapText="1"/>
    </xf>
    <xf numFmtId="0" fontId="38" fillId="0" borderId="21" xfId="0" applyFont="1" applyBorder="1" applyAlignment="1">
      <alignment vertical="center" wrapText="1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8" fillId="0" borderId="20" xfId="0" applyFont="1" applyBorder="1" applyAlignment="1">
      <alignment wrapText="1"/>
    </xf>
    <xf numFmtId="0" fontId="22" fillId="0" borderId="21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2" fillId="0" borderId="14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0" xfId="0" applyFont="1" applyBorder="1" applyAlignment="1">
      <alignment horizontal="justify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9" fillId="0" borderId="1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110" fillId="0" borderId="14" xfId="0" applyFont="1" applyBorder="1" applyAlignment="1">
      <alignment vertical="center" wrapText="1"/>
    </xf>
    <xf numFmtId="0" fontId="110" fillId="0" borderId="21" xfId="0" applyFont="1" applyBorder="1" applyAlignment="1">
      <alignment wrapText="1"/>
    </xf>
    <xf numFmtId="0" fontId="110" fillId="0" borderId="2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9" fillId="0" borderId="14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2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14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2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0" fontId="32" fillId="0" borderId="20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1" xfId="0" applyFont="1" applyBorder="1" applyAlignment="1">
      <alignment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110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wrapText="1"/>
    </xf>
    <xf numFmtId="0" fontId="110" fillId="0" borderId="21" xfId="0" applyFont="1" applyBorder="1" applyAlignment="1">
      <alignment horizontal="center" vertical="center" wrapText="1"/>
    </xf>
    <xf numFmtId="0" fontId="110" fillId="0" borderId="20" xfId="0" applyFont="1" applyBorder="1" applyAlignment="1">
      <alignment horizontal="center" vertical="center" wrapText="1"/>
    </xf>
    <xf numFmtId="0" fontId="110" fillId="0" borderId="10" xfId="0" applyFont="1" applyBorder="1" applyAlignment="1">
      <alignment vertical="center" wrapText="1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112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12" fillId="0" borderId="14" xfId="0" applyFont="1" applyBorder="1" applyAlignment="1">
      <alignment vertical="center" wrapText="1"/>
    </xf>
    <xf numFmtId="0" fontId="112" fillId="0" borderId="21" xfId="0" applyFont="1" applyBorder="1" applyAlignment="1">
      <alignment vertical="center" wrapText="1"/>
    </xf>
    <xf numFmtId="0" fontId="112" fillId="0" borderId="20" xfId="0" applyFont="1" applyBorder="1" applyAlignment="1">
      <alignment vertical="center" wrapText="1"/>
    </xf>
    <xf numFmtId="0" fontId="19" fillId="0" borderId="14" xfId="0" applyFont="1" applyBorder="1" applyAlignment="1">
      <alignment horizontal="left" vertical="distributed"/>
    </xf>
    <xf numFmtId="0" fontId="19" fillId="0" borderId="20" xfId="0" applyFont="1" applyBorder="1" applyAlignment="1">
      <alignment horizontal="left" vertical="distributed"/>
    </xf>
    <xf numFmtId="0" fontId="22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11" fillId="0" borderId="10" xfId="0" applyFont="1" applyBorder="1" applyAlignment="1">
      <alignment vertical="center" wrapText="1"/>
    </xf>
    <xf numFmtId="0" fontId="109" fillId="0" borderId="10" xfId="0" applyFont="1" applyBorder="1" applyAlignment="1">
      <alignment wrapText="1"/>
    </xf>
    <xf numFmtId="0" fontId="111" fillId="0" borderId="10" xfId="0" applyFont="1" applyBorder="1" applyAlignment="1">
      <alignment horizontal="center" vertical="center" wrapText="1"/>
    </xf>
    <xf numFmtId="0" fontId="111" fillId="0" borderId="14" xfId="0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wrapText="1"/>
    </xf>
    <xf numFmtId="0" fontId="111" fillId="0" borderId="2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111" fillId="0" borderId="14" xfId="0" applyFont="1" applyBorder="1" applyAlignment="1">
      <alignment horizontal="left" vertical="center" wrapText="1"/>
    </xf>
    <xf numFmtId="0" fontId="111" fillId="0" borderId="21" xfId="0" applyFont="1" applyBorder="1" applyAlignment="1">
      <alignment horizontal="left" vertical="center" wrapText="1"/>
    </xf>
    <xf numFmtId="0" fontId="109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14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6" xfId="0" applyFont="1" applyBorder="1" applyAlignment="1">
      <alignment horizontal="center"/>
    </xf>
    <xf numFmtId="0" fontId="24" fillId="0" borderId="14" xfId="0" applyFont="1" applyBorder="1" applyAlignment="1">
      <alignment vertical="center" wrapText="1"/>
    </xf>
    <xf numFmtId="0" fontId="24" fillId="0" borderId="21" xfId="0" applyFont="1" applyBorder="1" applyAlignment="1">
      <alignment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/>
    </xf>
    <xf numFmtId="0" fontId="25" fillId="0" borderId="2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17" fillId="0" borderId="14" xfId="0" applyFont="1" applyBorder="1" applyAlignment="1">
      <alignment horizontal="center" vertical="center" wrapText="1"/>
    </xf>
    <xf numFmtId="0" fontId="106" fillId="0" borderId="21" xfId="0" applyFont="1" applyBorder="1" applyAlignment="1">
      <alignment wrapText="1"/>
    </xf>
    <xf numFmtId="0" fontId="106" fillId="0" borderId="20" xfId="0" applyFont="1" applyBorder="1" applyAlignment="1">
      <alignment wrapText="1"/>
    </xf>
    <xf numFmtId="0" fontId="117" fillId="0" borderId="14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117" fillId="0" borderId="10" xfId="0" applyFont="1" applyBorder="1" applyAlignment="1">
      <alignment horizontal="left" vertical="center" wrapText="1"/>
    </xf>
    <xf numFmtId="0" fontId="117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109" fillId="0" borderId="21" xfId="0" applyFont="1" applyBorder="1" applyAlignment="1">
      <alignment wrapText="1"/>
    </xf>
    <xf numFmtId="0" fontId="109" fillId="0" borderId="20" xfId="0" applyFont="1" applyBorder="1" applyAlignment="1">
      <alignment wrapText="1"/>
    </xf>
    <xf numFmtId="0" fontId="111" fillId="0" borderId="14" xfId="0" applyFont="1" applyBorder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29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/>
    </xf>
    <xf numFmtId="0" fontId="33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32" fillId="0" borderId="27" xfId="0" applyFont="1" applyBorder="1" applyAlignment="1">
      <alignment/>
    </xf>
    <xf numFmtId="0" fontId="29" fillId="0" borderId="13" xfId="0" applyFont="1" applyBorder="1" applyAlignment="1">
      <alignment vertical="center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42" zoomScaleSheetLayoutView="42" zoomScalePageLayoutView="0" workbookViewId="0" topLeftCell="A40">
      <selection activeCell="B35" sqref="B35:B43"/>
    </sheetView>
  </sheetViews>
  <sheetFormatPr defaultColWidth="9.140625" defaultRowHeight="15"/>
  <cols>
    <col min="1" max="1" width="58.28125" style="3" customWidth="1"/>
    <col min="2" max="3" width="23.7109375" style="3" customWidth="1"/>
    <col min="4" max="4" width="43.28125" style="0" customWidth="1"/>
    <col min="5" max="5" width="22.8515625" style="2" customWidth="1"/>
    <col min="6" max="6" width="22.57421875" style="2" customWidth="1"/>
    <col min="7" max="7" width="16.28125" style="2" customWidth="1"/>
    <col min="8" max="9" width="14.421875" style="2" customWidth="1"/>
    <col min="10" max="10" width="18.00390625" style="2" customWidth="1"/>
    <col min="11" max="12" width="19.421875" style="2" customWidth="1"/>
    <col min="13" max="13" width="17.7109375" style="0" customWidth="1"/>
  </cols>
  <sheetData>
    <row r="1" spans="1:13" ht="61.5">
      <c r="A1" s="17"/>
      <c r="B1" s="18"/>
      <c r="C1" s="18"/>
      <c r="D1" s="62" t="s">
        <v>179</v>
      </c>
      <c r="E1" s="61"/>
      <c r="F1" s="61"/>
      <c r="G1" s="19"/>
      <c r="H1" s="19"/>
      <c r="I1" s="19"/>
      <c r="J1" s="19"/>
      <c r="K1" s="25" t="s">
        <v>443</v>
      </c>
      <c r="L1" s="25"/>
      <c r="M1" s="183"/>
    </row>
    <row r="2" spans="1:13" ht="47.25" thickBot="1">
      <c r="A2" s="56"/>
      <c r="B2" s="77"/>
      <c r="C2" s="77"/>
      <c r="D2" s="39" t="s">
        <v>150</v>
      </c>
      <c r="E2" s="30"/>
      <c r="F2" s="30"/>
      <c r="G2" s="32"/>
      <c r="H2" s="32"/>
      <c r="I2" s="32"/>
      <c r="J2" s="32"/>
      <c r="K2" s="32"/>
      <c r="L2" s="32"/>
      <c r="M2" s="183"/>
    </row>
    <row r="3" spans="1:13" ht="102.75" customHeight="1" thickBot="1">
      <c r="A3" s="164" t="s">
        <v>0</v>
      </c>
      <c r="B3" s="164" t="s">
        <v>1</v>
      </c>
      <c r="C3" s="455" t="s">
        <v>285</v>
      </c>
      <c r="D3" s="164" t="s">
        <v>2</v>
      </c>
      <c r="E3" s="164" t="s">
        <v>3</v>
      </c>
      <c r="F3" s="164" t="s">
        <v>4</v>
      </c>
      <c r="G3" s="164" t="s">
        <v>5</v>
      </c>
      <c r="H3" s="164" t="s">
        <v>6</v>
      </c>
      <c r="I3" s="164" t="s">
        <v>7</v>
      </c>
      <c r="J3" s="451" t="s">
        <v>284</v>
      </c>
      <c r="K3" s="177" t="s">
        <v>194</v>
      </c>
      <c r="L3" s="322" t="s">
        <v>260</v>
      </c>
      <c r="M3" s="318" t="s">
        <v>261</v>
      </c>
    </row>
    <row r="4" spans="1:13" ht="39.75" customHeight="1" thickBot="1">
      <c r="A4" s="749" t="s">
        <v>9</v>
      </c>
      <c r="B4" s="749"/>
      <c r="C4" s="749"/>
      <c r="D4" s="749"/>
      <c r="E4" s="749"/>
      <c r="F4" s="749"/>
      <c r="G4" s="749"/>
      <c r="H4" s="749"/>
      <c r="I4" s="749"/>
      <c r="J4" s="750"/>
      <c r="K4" s="750"/>
      <c r="L4" s="235"/>
      <c r="M4" s="319"/>
    </row>
    <row r="5" spans="1:13" s="284" customFormat="1" ht="45.75" customHeight="1" thickBot="1">
      <c r="A5" s="42" t="s">
        <v>97</v>
      </c>
      <c r="B5" s="66">
        <v>70</v>
      </c>
      <c r="C5" s="66"/>
      <c r="D5" s="68" t="s">
        <v>10</v>
      </c>
      <c r="E5" s="398">
        <v>70</v>
      </c>
      <c r="F5" s="70">
        <v>62</v>
      </c>
      <c r="G5" s="70">
        <v>0.28</v>
      </c>
      <c r="H5" s="70">
        <v>0.25</v>
      </c>
      <c r="I5" s="70">
        <v>5.54</v>
      </c>
      <c r="J5" s="187">
        <v>102</v>
      </c>
      <c r="K5" s="179">
        <v>27.72</v>
      </c>
      <c r="L5" s="327">
        <v>73.7</v>
      </c>
      <c r="M5" s="334">
        <f>L5*E5/1000</f>
        <v>5.159</v>
      </c>
    </row>
    <row r="6" spans="1:13" ht="39.75" customHeight="1" thickBot="1">
      <c r="A6" s="750"/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323"/>
      <c r="M6" s="319"/>
    </row>
    <row r="7" spans="1:13" ht="39.75" customHeight="1" thickBot="1">
      <c r="A7" s="751" t="s">
        <v>65</v>
      </c>
      <c r="B7" s="752">
        <v>150</v>
      </c>
      <c r="C7" s="733">
        <v>29</v>
      </c>
      <c r="D7" s="169" t="s">
        <v>191</v>
      </c>
      <c r="E7" s="170">
        <v>25</v>
      </c>
      <c r="F7" s="170">
        <v>25</v>
      </c>
      <c r="G7" s="170">
        <v>3.69</v>
      </c>
      <c r="H7" s="170">
        <v>0.57</v>
      </c>
      <c r="I7" s="170">
        <v>17.13</v>
      </c>
      <c r="J7" s="180"/>
      <c r="K7" s="180">
        <v>31.75</v>
      </c>
      <c r="L7" s="238">
        <v>22</v>
      </c>
      <c r="M7" s="320">
        <f>L7*E7/1000</f>
        <v>0.55</v>
      </c>
    </row>
    <row r="8" spans="1:13" ht="39.75" customHeight="1" thickBot="1">
      <c r="A8" s="751"/>
      <c r="B8" s="752"/>
      <c r="C8" s="756"/>
      <c r="D8" s="169" t="s">
        <v>11</v>
      </c>
      <c r="E8" s="171">
        <v>4</v>
      </c>
      <c r="F8" s="171">
        <v>4</v>
      </c>
      <c r="G8" s="171">
        <v>0.01</v>
      </c>
      <c r="H8" s="171">
        <v>3.14</v>
      </c>
      <c r="I8" s="171">
        <v>0.02</v>
      </c>
      <c r="J8" s="181"/>
      <c r="K8" s="181">
        <v>29.36</v>
      </c>
      <c r="L8" s="239">
        <v>429</v>
      </c>
      <c r="M8" s="320">
        <f aca="true" t="shared" si="0" ref="M8:M64">L8*E8/1000</f>
        <v>1.716</v>
      </c>
    </row>
    <row r="9" spans="1:13" ht="39.75" customHeight="1" thickBot="1">
      <c r="A9" s="751"/>
      <c r="B9" s="752"/>
      <c r="C9" s="756"/>
      <c r="D9" s="45" t="s">
        <v>24</v>
      </c>
      <c r="E9" s="46">
        <v>100</v>
      </c>
      <c r="F9" s="46">
        <v>100</v>
      </c>
      <c r="G9" s="46">
        <v>2.8</v>
      </c>
      <c r="H9" s="46">
        <v>3.2</v>
      </c>
      <c r="I9" s="46">
        <v>4.7</v>
      </c>
      <c r="J9" s="184">
        <v>1.3</v>
      </c>
      <c r="K9" s="184">
        <v>59</v>
      </c>
      <c r="L9" s="326">
        <v>39.6</v>
      </c>
      <c r="M9" s="702">
        <f>L9*E9/1000</f>
        <v>3.96</v>
      </c>
    </row>
    <row r="10" spans="1:13" ht="39.75" customHeight="1" thickBot="1">
      <c r="A10" s="751"/>
      <c r="B10" s="752"/>
      <c r="C10" s="757"/>
      <c r="D10" s="169" t="s">
        <v>40</v>
      </c>
      <c r="E10" s="170">
        <v>2</v>
      </c>
      <c r="F10" s="170">
        <v>2</v>
      </c>
      <c r="G10" s="170"/>
      <c r="H10" s="170"/>
      <c r="I10" s="170">
        <v>1.91</v>
      </c>
      <c r="J10" s="180"/>
      <c r="K10" s="180">
        <v>7.8</v>
      </c>
      <c r="L10" s="238">
        <v>43.89</v>
      </c>
      <c r="M10" s="320">
        <f t="shared" si="0"/>
        <v>0.08778</v>
      </c>
    </row>
    <row r="11" spans="1:13" ht="39.75" customHeight="1" thickBot="1">
      <c r="A11" s="729"/>
      <c r="B11" s="729"/>
      <c r="C11" s="729"/>
      <c r="D11" s="729"/>
      <c r="E11" s="729"/>
      <c r="F11" s="729"/>
      <c r="G11" s="165">
        <f>SUM(G7:G10)</f>
        <v>6.5</v>
      </c>
      <c r="H11" s="165">
        <f>SUM(H7:H10)</f>
        <v>6.91</v>
      </c>
      <c r="I11" s="165">
        <f>SUM(I7:I10)</f>
        <v>23.759999999999998</v>
      </c>
      <c r="J11" s="165">
        <f>SUM(J7:J10)</f>
        <v>1.3</v>
      </c>
      <c r="K11" s="178">
        <f>SUM(K7:K10)</f>
        <v>127.91</v>
      </c>
      <c r="L11" s="178"/>
      <c r="M11" s="178">
        <f>SUM(M7:M10)</f>
        <v>6.31378</v>
      </c>
    </row>
    <row r="12" spans="1:13" ht="39.75" customHeight="1" thickBot="1">
      <c r="A12" s="730" t="s">
        <v>101</v>
      </c>
      <c r="B12" s="754" t="s">
        <v>275</v>
      </c>
      <c r="C12" s="413"/>
      <c r="D12" s="172" t="s">
        <v>46</v>
      </c>
      <c r="E12" s="49">
        <v>30</v>
      </c>
      <c r="F12" s="49">
        <v>30</v>
      </c>
      <c r="G12" s="49">
        <v>2.13</v>
      </c>
      <c r="H12" s="49">
        <v>0.33</v>
      </c>
      <c r="I12" s="49">
        <v>13.9</v>
      </c>
      <c r="J12" s="197"/>
      <c r="K12" s="197">
        <v>68.7</v>
      </c>
      <c r="L12" s="239">
        <v>60.18</v>
      </c>
      <c r="M12" s="320">
        <f t="shared" si="0"/>
        <v>1.8054000000000001</v>
      </c>
    </row>
    <row r="13" spans="1:13" ht="39.75" customHeight="1" thickBot="1">
      <c r="A13" s="758"/>
      <c r="B13" s="755"/>
      <c r="C13" s="414"/>
      <c r="D13" s="172" t="s">
        <v>99</v>
      </c>
      <c r="E13" s="170">
        <v>5</v>
      </c>
      <c r="F13" s="170">
        <v>5</v>
      </c>
      <c r="G13" s="170">
        <v>0.02</v>
      </c>
      <c r="H13" s="170">
        <v>3.92</v>
      </c>
      <c r="I13" s="170">
        <v>0.02</v>
      </c>
      <c r="J13" s="180"/>
      <c r="K13" s="180">
        <v>36.7</v>
      </c>
      <c r="L13" s="238">
        <v>429</v>
      </c>
      <c r="M13" s="320">
        <f t="shared" si="0"/>
        <v>2.145</v>
      </c>
    </row>
    <row r="14" spans="1:13" ht="39.75" customHeight="1" thickBot="1">
      <c r="A14" s="729"/>
      <c r="B14" s="729"/>
      <c r="C14" s="729"/>
      <c r="D14" s="729"/>
      <c r="E14" s="729"/>
      <c r="F14" s="729"/>
      <c r="G14" s="165">
        <f>SUM(G12:G13)</f>
        <v>2.15</v>
      </c>
      <c r="H14" s="165">
        <f>SUM(H12:H13)</f>
        <v>4.25</v>
      </c>
      <c r="I14" s="165">
        <f>SUM(I12:I13)</f>
        <v>13.92</v>
      </c>
      <c r="J14" s="165">
        <f>SUM(J12:J13)</f>
        <v>0</v>
      </c>
      <c r="K14" s="178">
        <f>SUM(K12:K13)</f>
        <v>105.4</v>
      </c>
      <c r="L14" s="178"/>
      <c r="M14" s="178">
        <f>SUM(M12:M13)</f>
        <v>3.9504</v>
      </c>
    </row>
    <row r="15" spans="1:13" ht="39.75" customHeight="1" thickBot="1">
      <c r="A15" s="776" t="s">
        <v>110</v>
      </c>
      <c r="B15" s="727">
        <v>150</v>
      </c>
      <c r="C15" s="720">
        <v>57</v>
      </c>
      <c r="D15" s="45" t="s">
        <v>154</v>
      </c>
      <c r="E15" s="46">
        <v>1</v>
      </c>
      <c r="F15" s="46">
        <v>1</v>
      </c>
      <c r="G15" s="46"/>
      <c r="H15" s="46"/>
      <c r="I15" s="46"/>
      <c r="J15" s="184"/>
      <c r="K15" s="184"/>
      <c r="L15" s="326">
        <v>473</v>
      </c>
      <c r="M15" s="320">
        <f>L15*E15/1000</f>
        <v>0.473</v>
      </c>
    </row>
    <row r="16" spans="1:13" ht="39.75" customHeight="1" thickBot="1">
      <c r="A16" s="728"/>
      <c r="B16" s="728"/>
      <c r="C16" s="721"/>
      <c r="D16" s="45" t="s">
        <v>40</v>
      </c>
      <c r="E16" s="46">
        <v>8</v>
      </c>
      <c r="F16" s="46">
        <v>8</v>
      </c>
      <c r="G16" s="46"/>
      <c r="H16" s="46"/>
      <c r="I16" s="46">
        <v>7.64</v>
      </c>
      <c r="J16" s="184"/>
      <c r="K16" s="184">
        <v>31.2</v>
      </c>
      <c r="L16" s="326">
        <v>43.89</v>
      </c>
      <c r="M16" s="320">
        <f>L16*E16/1000</f>
        <v>0.35112</v>
      </c>
    </row>
    <row r="17" spans="1:13" ht="39.75" customHeight="1" thickBot="1">
      <c r="A17" s="729"/>
      <c r="B17" s="729"/>
      <c r="C17" s="729"/>
      <c r="D17" s="729"/>
      <c r="E17" s="729"/>
      <c r="F17" s="729"/>
      <c r="G17" s="170">
        <f>G15+G16</f>
        <v>0</v>
      </c>
      <c r="H17" s="170">
        <f>H15+H16</f>
        <v>0</v>
      </c>
      <c r="I17" s="165">
        <f>I15+I16</f>
        <v>7.64</v>
      </c>
      <c r="J17" s="165">
        <f>J15+J16</f>
        <v>0</v>
      </c>
      <c r="K17" s="178">
        <f>K15+K16</f>
        <v>31.2</v>
      </c>
      <c r="L17" s="178"/>
      <c r="M17" s="178">
        <f>M15+M16</f>
        <v>0.82412</v>
      </c>
    </row>
    <row r="18" spans="1:13" ht="39.75" customHeight="1" thickBot="1">
      <c r="A18" s="749" t="s">
        <v>30</v>
      </c>
      <c r="B18" s="749"/>
      <c r="C18" s="749"/>
      <c r="D18" s="749"/>
      <c r="E18" s="749"/>
      <c r="F18" s="749"/>
      <c r="G18" s="165">
        <f>G5+G11+G14+G17</f>
        <v>8.93</v>
      </c>
      <c r="H18" s="165">
        <f>H5+H11+H14+H17</f>
        <v>11.41</v>
      </c>
      <c r="I18" s="165">
        <f>I5+I11+I14+I17</f>
        <v>50.86</v>
      </c>
      <c r="J18" s="165">
        <f>J5+J11+J14+J17</f>
        <v>103.3</v>
      </c>
      <c r="K18" s="178">
        <f>K5+K11+K14+K17</f>
        <v>292.22999999999996</v>
      </c>
      <c r="L18" s="178"/>
      <c r="M18" s="178">
        <f>M5+M11+M14+M17</f>
        <v>16.2473</v>
      </c>
    </row>
    <row r="19" spans="1:13" ht="39.75" customHeight="1" thickBot="1">
      <c r="A19" s="749" t="s">
        <v>14</v>
      </c>
      <c r="B19" s="749"/>
      <c r="C19" s="749"/>
      <c r="D19" s="749"/>
      <c r="E19" s="749"/>
      <c r="F19" s="749"/>
      <c r="G19" s="749"/>
      <c r="H19" s="749"/>
      <c r="I19" s="749"/>
      <c r="J19" s="750"/>
      <c r="K19" s="750"/>
      <c r="L19" s="235"/>
      <c r="M19" s="320">
        <f t="shared" si="0"/>
        <v>0</v>
      </c>
    </row>
    <row r="20" spans="1:13" s="289" customFormat="1" ht="51.75" customHeight="1" thickBot="1">
      <c r="A20" s="50" t="s">
        <v>45</v>
      </c>
      <c r="B20" s="707">
        <v>200</v>
      </c>
      <c r="C20" s="707"/>
      <c r="D20" s="280" t="s">
        <v>15</v>
      </c>
      <c r="E20" s="281">
        <v>200</v>
      </c>
      <c r="F20" s="281">
        <v>200</v>
      </c>
      <c r="G20" s="281"/>
      <c r="H20" s="281"/>
      <c r="I20" s="282">
        <v>14</v>
      </c>
      <c r="J20" s="460">
        <v>4</v>
      </c>
      <c r="K20" s="283">
        <v>56</v>
      </c>
      <c r="L20" s="324">
        <v>66</v>
      </c>
      <c r="M20" s="320">
        <f>L20*E20/1000</f>
        <v>13.2</v>
      </c>
    </row>
    <row r="21" spans="1:13" s="284" customFormat="1" ht="45.75" customHeight="1" thickBot="1">
      <c r="A21" s="42"/>
      <c r="B21" s="41"/>
      <c r="C21" s="41"/>
      <c r="D21" s="48"/>
      <c r="E21" s="555"/>
      <c r="F21" s="167"/>
      <c r="G21" s="167"/>
      <c r="H21" s="167"/>
      <c r="I21" s="167"/>
      <c r="J21" s="179"/>
      <c r="K21" s="179"/>
      <c r="L21" s="327"/>
      <c r="M21" s="334"/>
    </row>
    <row r="22" spans="1:13" ht="39.75" customHeight="1" thickBot="1">
      <c r="A22" s="174" t="s">
        <v>393</v>
      </c>
      <c r="B22" s="168"/>
      <c r="C22" s="168"/>
      <c r="D22" s="169"/>
      <c r="E22" s="170"/>
      <c r="F22" s="170"/>
      <c r="G22" s="170">
        <f>SUM(G20:G21)</f>
        <v>0</v>
      </c>
      <c r="H22" s="170">
        <f aca="true" t="shared" si="1" ref="H22:M22">SUM(H20:H21)</f>
        <v>0</v>
      </c>
      <c r="I22" s="170">
        <f t="shared" si="1"/>
        <v>14</v>
      </c>
      <c r="J22" s="170">
        <f t="shared" si="1"/>
        <v>4</v>
      </c>
      <c r="K22" s="170">
        <f t="shared" si="1"/>
        <v>56</v>
      </c>
      <c r="L22" s="170"/>
      <c r="M22" s="170">
        <f t="shared" si="1"/>
        <v>13.2</v>
      </c>
    </row>
    <row r="23" spans="1:13" ht="39.75" customHeight="1" thickBot="1">
      <c r="A23" s="749" t="s">
        <v>16</v>
      </c>
      <c r="B23" s="749"/>
      <c r="C23" s="749"/>
      <c r="D23" s="749"/>
      <c r="E23" s="749"/>
      <c r="F23" s="749"/>
      <c r="G23" s="749"/>
      <c r="H23" s="749"/>
      <c r="I23" s="749"/>
      <c r="J23" s="775"/>
      <c r="K23" s="750"/>
      <c r="L23" s="235"/>
      <c r="M23" s="320">
        <f t="shared" si="0"/>
        <v>0</v>
      </c>
    </row>
    <row r="24" spans="1:13" ht="39.75" customHeight="1" thickBot="1">
      <c r="A24" s="730" t="s">
        <v>147</v>
      </c>
      <c r="B24" s="733">
        <v>35</v>
      </c>
      <c r="C24" s="738">
        <v>60</v>
      </c>
      <c r="D24" s="175" t="s">
        <v>127</v>
      </c>
      <c r="E24" s="167">
        <v>30</v>
      </c>
      <c r="F24" s="167">
        <v>24</v>
      </c>
      <c r="G24" s="167">
        <v>0.43</v>
      </c>
      <c r="H24" s="167">
        <v>0.02</v>
      </c>
      <c r="I24" s="179">
        <v>1.13</v>
      </c>
      <c r="J24" s="239">
        <v>10.8</v>
      </c>
      <c r="K24" s="179">
        <v>6.5</v>
      </c>
      <c r="L24" s="239">
        <v>20.9</v>
      </c>
      <c r="M24" s="320">
        <f t="shared" si="0"/>
        <v>0.627</v>
      </c>
    </row>
    <row r="25" spans="1:13" ht="39.75" customHeight="1" thickBot="1">
      <c r="A25" s="731"/>
      <c r="B25" s="731"/>
      <c r="C25" s="739"/>
      <c r="D25" s="176" t="s">
        <v>148</v>
      </c>
      <c r="E25" s="171">
        <v>15</v>
      </c>
      <c r="F25" s="171">
        <v>12</v>
      </c>
      <c r="G25" s="171">
        <v>0.045</v>
      </c>
      <c r="H25" s="171"/>
      <c r="I25" s="181">
        <v>1.17</v>
      </c>
      <c r="J25" s="239">
        <v>21.75</v>
      </c>
      <c r="K25" s="181">
        <v>5.4</v>
      </c>
      <c r="L25" s="239">
        <v>73.7</v>
      </c>
      <c r="M25" s="320">
        <f t="shared" si="0"/>
        <v>1.1055</v>
      </c>
    </row>
    <row r="26" spans="1:13" ht="39.75" customHeight="1" thickBot="1">
      <c r="A26" s="731"/>
      <c r="B26" s="731"/>
      <c r="C26" s="739"/>
      <c r="D26" s="176" t="s">
        <v>100</v>
      </c>
      <c r="E26" s="171">
        <v>1</v>
      </c>
      <c r="F26" s="171">
        <v>1</v>
      </c>
      <c r="G26" s="171"/>
      <c r="H26" s="171"/>
      <c r="I26" s="181">
        <v>0.99</v>
      </c>
      <c r="J26" s="239"/>
      <c r="K26" s="181">
        <v>3.79</v>
      </c>
      <c r="L26" s="239">
        <v>43.89</v>
      </c>
      <c r="M26" s="320">
        <f t="shared" si="0"/>
        <v>0.04389</v>
      </c>
    </row>
    <row r="27" spans="1:13" ht="39.75" customHeight="1" thickBot="1">
      <c r="A27" s="732"/>
      <c r="B27" s="732"/>
      <c r="C27" s="740"/>
      <c r="D27" s="176" t="s">
        <v>93</v>
      </c>
      <c r="E27" s="171">
        <v>4</v>
      </c>
      <c r="F27" s="171">
        <v>4</v>
      </c>
      <c r="G27" s="171"/>
      <c r="H27" s="171">
        <v>3.75</v>
      </c>
      <c r="I27" s="181"/>
      <c r="J27" s="239"/>
      <c r="K27" s="181">
        <v>34.92</v>
      </c>
      <c r="L27" s="239">
        <v>80.6</v>
      </c>
      <c r="M27" s="320">
        <f t="shared" si="0"/>
        <v>0.32239999999999996</v>
      </c>
    </row>
    <row r="28" spans="1:13" ht="39.75" customHeight="1" thickBot="1">
      <c r="A28" s="746"/>
      <c r="B28" s="753"/>
      <c r="C28" s="753"/>
      <c r="D28" s="753"/>
      <c r="E28" s="753"/>
      <c r="F28" s="774"/>
      <c r="G28" s="165">
        <f>SUM(G24:G27)</f>
        <v>0.475</v>
      </c>
      <c r="H28" s="165">
        <f>SUM(H24:H27)</f>
        <v>3.77</v>
      </c>
      <c r="I28" s="165">
        <f>SUM(I24:I27)</f>
        <v>3.29</v>
      </c>
      <c r="J28" s="527">
        <f>SUM(J24:J27)</f>
        <v>32.55</v>
      </c>
      <c r="K28" s="178">
        <f>SUM(K24:K27)</f>
        <v>50.61</v>
      </c>
      <c r="L28" s="178"/>
      <c r="M28" s="178">
        <f>SUM(M24:M27)</f>
        <v>2.0987899999999997</v>
      </c>
    </row>
    <row r="29" spans="1:13" ht="39.75" customHeight="1" thickBot="1">
      <c r="A29" s="742" t="s">
        <v>219</v>
      </c>
      <c r="B29" s="726" t="s">
        <v>36</v>
      </c>
      <c r="C29" s="717" t="s">
        <v>287</v>
      </c>
      <c r="D29" s="169" t="s">
        <v>43</v>
      </c>
      <c r="E29" s="46">
        <v>10</v>
      </c>
      <c r="F29" s="46">
        <v>10</v>
      </c>
      <c r="G29" s="46">
        <v>2.02</v>
      </c>
      <c r="H29" s="46">
        <v>0.28</v>
      </c>
      <c r="I29" s="46">
        <v>0</v>
      </c>
      <c r="J29" s="184"/>
      <c r="K29" s="184">
        <v>10.6</v>
      </c>
      <c r="L29" s="325">
        <v>429</v>
      </c>
      <c r="M29" s="320">
        <f t="shared" si="0"/>
        <v>4.29</v>
      </c>
    </row>
    <row r="30" spans="1:13" ht="39.75" customHeight="1" thickBot="1">
      <c r="A30" s="742"/>
      <c r="B30" s="726"/>
      <c r="C30" s="718"/>
      <c r="D30" s="169" t="s">
        <v>20</v>
      </c>
      <c r="E30" s="170">
        <v>30</v>
      </c>
      <c r="F30" s="170">
        <v>21</v>
      </c>
      <c r="G30" s="170">
        <v>0.42</v>
      </c>
      <c r="H30" s="170">
        <v>0.09</v>
      </c>
      <c r="I30" s="170">
        <v>3.42</v>
      </c>
      <c r="J30" s="180">
        <v>4.32</v>
      </c>
      <c r="K30" s="180">
        <v>16.8</v>
      </c>
      <c r="L30" s="238">
        <v>17.6</v>
      </c>
      <c r="M30" s="320">
        <f t="shared" si="0"/>
        <v>0.528</v>
      </c>
    </row>
    <row r="31" spans="1:13" ht="39.75" customHeight="1" thickBot="1">
      <c r="A31" s="742"/>
      <c r="B31" s="726"/>
      <c r="C31" s="718"/>
      <c r="D31" s="169" t="s">
        <v>21</v>
      </c>
      <c r="E31" s="170">
        <v>10</v>
      </c>
      <c r="F31" s="170">
        <v>8</v>
      </c>
      <c r="G31" s="170">
        <v>0.11</v>
      </c>
      <c r="H31" s="170"/>
      <c r="I31" s="170">
        <v>0.73</v>
      </c>
      <c r="J31" s="180">
        <v>0.84</v>
      </c>
      <c r="K31" s="180">
        <v>3.3</v>
      </c>
      <c r="L31" s="238">
        <v>24.2</v>
      </c>
      <c r="M31" s="320">
        <f t="shared" si="0"/>
        <v>0.242</v>
      </c>
    </row>
    <row r="32" spans="1:13" ht="39.75" customHeight="1" thickBot="1">
      <c r="A32" s="742"/>
      <c r="B32" s="726"/>
      <c r="C32" s="718"/>
      <c r="D32" s="169" t="s">
        <v>188</v>
      </c>
      <c r="E32" s="170">
        <v>25</v>
      </c>
      <c r="F32" s="170">
        <v>25</v>
      </c>
      <c r="G32" s="170">
        <v>4.82</v>
      </c>
      <c r="H32" s="170">
        <v>0.55</v>
      </c>
      <c r="I32" s="170">
        <v>4.95</v>
      </c>
      <c r="J32" s="180"/>
      <c r="K32" s="180">
        <v>75.25</v>
      </c>
      <c r="L32" s="238">
        <v>23.1</v>
      </c>
      <c r="M32" s="320">
        <f t="shared" si="0"/>
        <v>0.5775</v>
      </c>
    </row>
    <row r="33" spans="1:13" ht="39.75" customHeight="1" thickBot="1">
      <c r="A33" s="742"/>
      <c r="B33" s="726"/>
      <c r="C33" s="719"/>
      <c r="D33" s="169" t="s">
        <v>22</v>
      </c>
      <c r="E33" s="170">
        <v>10</v>
      </c>
      <c r="F33" s="170">
        <v>8</v>
      </c>
      <c r="G33" s="170">
        <v>0.02</v>
      </c>
      <c r="H33" s="170"/>
      <c r="I33" s="170">
        <v>0.58</v>
      </c>
      <c r="J33" s="180">
        <v>0.4</v>
      </c>
      <c r="K33" s="180">
        <v>2.7</v>
      </c>
      <c r="L33" s="238">
        <v>20.9</v>
      </c>
      <c r="M33" s="320">
        <f t="shared" si="0"/>
        <v>0.209</v>
      </c>
    </row>
    <row r="34" spans="1:13" ht="39.75" customHeight="1" thickBot="1">
      <c r="A34" s="729"/>
      <c r="B34" s="729"/>
      <c r="C34" s="729"/>
      <c r="D34" s="729"/>
      <c r="E34" s="729"/>
      <c r="F34" s="729"/>
      <c r="G34" s="165">
        <f>SUM(G29:G33)</f>
        <v>7.39</v>
      </c>
      <c r="H34" s="165">
        <f>SUM(H29:H33)</f>
        <v>0.92</v>
      </c>
      <c r="I34" s="165">
        <f>SUM(I29:I33)</f>
        <v>9.680000000000001</v>
      </c>
      <c r="J34" s="165">
        <f>SUM(J29:J33)</f>
        <v>5.5600000000000005</v>
      </c>
      <c r="K34" s="178">
        <f>SUM(K29:K33)</f>
        <v>108.65</v>
      </c>
      <c r="L34" s="178"/>
      <c r="M34" s="178">
        <f>SUM(M29:M33)</f>
        <v>5.846499999999999</v>
      </c>
    </row>
    <row r="35" spans="1:13" ht="39.75" customHeight="1" thickBot="1">
      <c r="A35" s="743" t="s">
        <v>72</v>
      </c>
      <c r="B35" s="726" t="s">
        <v>209</v>
      </c>
      <c r="C35" s="717" t="s">
        <v>288</v>
      </c>
      <c r="D35" s="169" t="s">
        <v>19</v>
      </c>
      <c r="E35" s="512">
        <v>39</v>
      </c>
      <c r="F35" s="170">
        <v>39</v>
      </c>
      <c r="G35" s="170">
        <v>7.8</v>
      </c>
      <c r="H35" s="170">
        <v>3.8</v>
      </c>
      <c r="I35" s="170"/>
      <c r="J35" s="180"/>
      <c r="K35" s="180">
        <v>65.52</v>
      </c>
      <c r="L35" s="238">
        <v>429</v>
      </c>
      <c r="M35" s="320">
        <f t="shared" si="0"/>
        <v>16.731</v>
      </c>
    </row>
    <row r="36" spans="1:13" ht="39.75" customHeight="1" thickBot="1">
      <c r="A36" s="744"/>
      <c r="B36" s="726"/>
      <c r="C36" s="718"/>
      <c r="D36" s="169" t="s">
        <v>62</v>
      </c>
      <c r="E36" s="170">
        <v>25</v>
      </c>
      <c r="F36" s="170">
        <v>25</v>
      </c>
      <c r="G36" s="170">
        <v>1.75</v>
      </c>
      <c r="H36" s="170">
        <v>0.25</v>
      </c>
      <c r="I36" s="170">
        <v>17.85</v>
      </c>
      <c r="J36" s="180"/>
      <c r="K36" s="180">
        <v>82.5</v>
      </c>
      <c r="L36" s="238">
        <v>53.9</v>
      </c>
      <c r="M36" s="320">
        <f t="shared" si="0"/>
        <v>1.3475</v>
      </c>
    </row>
    <row r="37" spans="1:13" ht="39.75" customHeight="1" thickBot="1">
      <c r="A37" s="744"/>
      <c r="B37" s="726"/>
      <c r="C37" s="718"/>
      <c r="D37" s="169" t="s">
        <v>21</v>
      </c>
      <c r="E37" s="170">
        <v>20</v>
      </c>
      <c r="F37" s="170">
        <v>16</v>
      </c>
      <c r="G37" s="170">
        <v>0.22</v>
      </c>
      <c r="H37" s="170"/>
      <c r="I37" s="170">
        <v>1.46</v>
      </c>
      <c r="J37" s="180">
        <v>1.68</v>
      </c>
      <c r="K37" s="180">
        <v>6.6</v>
      </c>
      <c r="L37" s="238">
        <v>24.2</v>
      </c>
      <c r="M37" s="320">
        <f t="shared" si="0"/>
        <v>0.484</v>
      </c>
    </row>
    <row r="38" spans="1:13" ht="39.75" customHeight="1" thickBot="1">
      <c r="A38" s="744"/>
      <c r="B38" s="726"/>
      <c r="C38" s="718"/>
      <c r="D38" s="169" t="s">
        <v>11</v>
      </c>
      <c r="E38" s="170">
        <v>4</v>
      </c>
      <c r="F38" s="170">
        <v>4</v>
      </c>
      <c r="G38" s="170">
        <v>0.01</v>
      </c>
      <c r="H38" s="170">
        <v>3.14</v>
      </c>
      <c r="I38" s="170">
        <v>0.02</v>
      </c>
      <c r="J38" s="180"/>
      <c r="K38" s="180">
        <v>29.36</v>
      </c>
      <c r="L38" s="238">
        <v>429</v>
      </c>
      <c r="M38" s="320">
        <f t="shared" si="0"/>
        <v>1.716</v>
      </c>
    </row>
    <row r="39" spans="1:13" ht="39.75" customHeight="1" thickBot="1">
      <c r="A39" s="744"/>
      <c r="B39" s="726"/>
      <c r="C39" s="718"/>
      <c r="D39" s="169" t="s">
        <v>93</v>
      </c>
      <c r="E39" s="170">
        <v>2</v>
      </c>
      <c r="F39" s="170">
        <v>2</v>
      </c>
      <c r="G39" s="170"/>
      <c r="H39" s="170">
        <v>1.8</v>
      </c>
      <c r="I39" s="170"/>
      <c r="J39" s="180"/>
      <c r="K39" s="180">
        <v>17.46</v>
      </c>
      <c r="L39" s="238">
        <v>80.6</v>
      </c>
      <c r="M39" s="320">
        <f t="shared" si="0"/>
        <v>0.16119999999999998</v>
      </c>
    </row>
    <row r="40" spans="1:13" ht="39.75" customHeight="1" thickBot="1">
      <c r="A40" s="744"/>
      <c r="B40" s="726"/>
      <c r="C40" s="719"/>
      <c r="D40" s="169" t="s">
        <v>22</v>
      </c>
      <c r="E40" s="170">
        <v>20</v>
      </c>
      <c r="F40" s="170">
        <v>30</v>
      </c>
      <c r="G40" s="170">
        <v>0.84</v>
      </c>
      <c r="H40" s="170">
        <v>0.96</v>
      </c>
      <c r="I40" s="170">
        <v>1.41</v>
      </c>
      <c r="J40" s="180">
        <v>0.8</v>
      </c>
      <c r="K40" s="180">
        <v>17.7</v>
      </c>
      <c r="L40" s="238">
        <v>20.9</v>
      </c>
      <c r="M40" s="320">
        <f t="shared" si="0"/>
        <v>0.418</v>
      </c>
    </row>
    <row r="41" spans="1:13" ht="0.75" customHeight="1" thickBot="1">
      <c r="A41" s="744"/>
      <c r="B41" s="726"/>
      <c r="C41" s="412"/>
      <c r="D41" s="169"/>
      <c r="E41" s="170"/>
      <c r="F41" s="170"/>
      <c r="G41" s="170"/>
      <c r="H41" s="170"/>
      <c r="I41" s="170"/>
      <c r="J41" s="180"/>
      <c r="K41" s="180"/>
      <c r="L41" s="238"/>
      <c r="M41" s="320">
        <f t="shared" si="0"/>
        <v>0</v>
      </c>
    </row>
    <row r="42" spans="1:13" ht="39.75" customHeight="1" hidden="1" thickBot="1">
      <c r="A42" s="744"/>
      <c r="B42" s="726"/>
      <c r="C42" s="412"/>
      <c r="D42" s="169"/>
      <c r="E42" s="170"/>
      <c r="F42" s="170"/>
      <c r="G42" s="170"/>
      <c r="H42" s="170"/>
      <c r="I42" s="170"/>
      <c r="J42" s="180"/>
      <c r="K42" s="180"/>
      <c r="L42" s="238"/>
      <c r="M42" s="320">
        <f t="shared" si="0"/>
        <v>0</v>
      </c>
    </row>
    <row r="43" spans="1:13" ht="39.75" customHeight="1" hidden="1" thickBot="1">
      <c r="A43" s="745"/>
      <c r="B43" s="726"/>
      <c r="C43" s="412"/>
      <c r="D43" s="169"/>
      <c r="E43" s="171"/>
      <c r="F43" s="171"/>
      <c r="G43" s="171"/>
      <c r="H43" s="171"/>
      <c r="I43" s="171"/>
      <c r="J43" s="181"/>
      <c r="K43" s="181"/>
      <c r="L43" s="239"/>
      <c r="M43" s="320">
        <f t="shared" si="0"/>
        <v>0</v>
      </c>
    </row>
    <row r="44" spans="1:13" ht="39.75" customHeight="1" thickBot="1">
      <c r="A44" s="746"/>
      <c r="B44" s="747"/>
      <c r="C44" s="747"/>
      <c r="D44" s="747"/>
      <c r="E44" s="747"/>
      <c r="F44" s="748"/>
      <c r="G44" s="165">
        <f>SUM(G35:G43)</f>
        <v>10.620000000000001</v>
      </c>
      <c r="H44" s="165">
        <f>SUM(H35:H43)</f>
        <v>9.95</v>
      </c>
      <c r="I44" s="165">
        <f>SUM(I35:I43)</f>
        <v>20.740000000000002</v>
      </c>
      <c r="J44" s="165">
        <f>SUM(J35:J43)</f>
        <v>2.48</v>
      </c>
      <c r="K44" s="178">
        <f>SUM(K35:K43)</f>
        <v>219.13999999999996</v>
      </c>
      <c r="L44" s="178"/>
      <c r="M44" s="178">
        <f>SUM(M35:M43)</f>
        <v>20.8577</v>
      </c>
    </row>
    <row r="45" spans="1:13" ht="39.75" customHeight="1" thickBot="1">
      <c r="A45" s="741" t="s">
        <v>267</v>
      </c>
      <c r="B45" s="725">
        <v>150</v>
      </c>
      <c r="C45" s="714">
        <v>67</v>
      </c>
      <c r="D45" s="280" t="s">
        <v>281</v>
      </c>
      <c r="E45" s="281">
        <v>5</v>
      </c>
      <c r="F45" s="281">
        <v>5</v>
      </c>
      <c r="G45" s="281"/>
      <c r="H45" s="281">
        <v>0.22</v>
      </c>
      <c r="I45" s="281">
        <v>0.31</v>
      </c>
      <c r="J45" s="281">
        <v>0.4</v>
      </c>
      <c r="K45" s="281">
        <v>13.95</v>
      </c>
      <c r="L45" s="238">
        <v>214.5</v>
      </c>
      <c r="M45" s="320">
        <f t="shared" si="0"/>
        <v>1.0725</v>
      </c>
    </row>
    <row r="46" spans="1:13" ht="39.75" customHeight="1" thickBot="1">
      <c r="A46" s="741"/>
      <c r="B46" s="725"/>
      <c r="C46" s="715"/>
      <c r="D46" s="280" t="s">
        <v>269</v>
      </c>
      <c r="E46" s="281">
        <v>4</v>
      </c>
      <c r="F46" s="281">
        <v>4</v>
      </c>
      <c r="G46" s="281">
        <v>0.053</v>
      </c>
      <c r="H46" s="281"/>
      <c r="I46" s="281">
        <v>1.96</v>
      </c>
      <c r="J46" s="281">
        <v>0.36</v>
      </c>
      <c r="K46" s="281">
        <v>8.28</v>
      </c>
      <c r="L46" s="326">
        <v>203.5</v>
      </c>
      <c r="M46" s="320">
        <f t="shared" si="0"/>
        <v>0.814</v>
      </c>
    </row>
    <row r="47" spans="1:13" ht="39.75" customHeight="1" thickBot="1">
      <c r="A47" s="741"/>
      <c r="B47" s="725"/>
      <c r="C47" s="716"/>
      <c r="D47" s="280" t="s">
        <v>13</v>
      </c>
      <c r="E47" s="281">
        <v>8</v>
      </c>
      <c r="F47" s="281">
        <v>8</v>
      </c>
      <c r="G47" s="281"/>
      <c r="H47" s="281"/>
      <c r="I47" s="281">
        <v>7.64</v>
      </c>
      <c r="J47" s="281"/>
      <c r="K47" s="281">
        <v>31.2</v>
      </c>
      <c r="L47" s="238">
        <v>43.89</v>
      </c>
      <c r="M47" s="320">
        <f t="shared" si="0"/>
        <v>0.35112</v>
      </c>
    </row>
    <row r="48" spans="1:13" ht="39.75" customHeight="1" thickBot="1">
      <c r="A48" s="729"/>
      <c r="B48" s="764"/>
      <c r="C48" s="764"/>
      <c r="D48" s="764"/>
      <c r="E48" s="764"/>
      <c r="F48" s="764"/>
      <c r="G48" s="165"/>
      <c r="H48" s="165"/>
      <c r="I48" s="165">
        <f>SUM(I45:I47)</f>
        <v>9.91</v>
      </c>
      <c r="J48" s="165">
        <f>SUM(J45:J47)</f>
        <v>0.76</v>
      </c>
      <c r="K48" s="178">
        <f>SUM(K45:K47)</f>
        <v>53.42999999999999</v>
      </c>
      <c r="L48" s="178"/>
      <c r="M48" s="178">
        <f>SUM(M45:M47)</f>
        <v>2.2376199999999997</v>
      </c>
    </row>
    <row r="49" spans="1:13" ht="39.75" customHeight="1" thickBot="1">
      <c r="A49" s="174" t="s">
        <v>44</v>
      </c>
      <c r="B49" s="164">
        <v>25</v>
      </c>
      <c r="C49" s="164"/>
      <c r="D49" s="169" t="s">
        <v>25</v>
      </c>
      <c r="E49" s="170">
        <v>25</v>
      </c>
      <c r="F49" s="170">
        <v>25</v>
      </c>
      <c r="G49" s="170">
        <v>1.3</v>
      </c>
      <c r="H49" s="170">
        <v>0.3</v>
      </c>
      <c r="I49" s="170">
        <v>11.07</v>
      </c>
      <c r="J49" s="180"/>
      <c r="K49" s="180">
        <v>53.5</v>
      </c>
      <c r="L49" s="238">
        <v>53.16</v>
      </c>
      <c r="M49" s="320">
        <f t="shared" si="0"/>
        <v>1.329</v>
      </c>
    </row>
    <row r="50" spans="1:13" ht="39.75" customHeight="1" thickBot="1">
      <c r="A50" s="750" t="s">
        <v>29</v>
      </c>
      <c r="B50" s="759"/>
      <c r="C50" s="759"/>
      <c r="D50" s="759"/>
      <c r="E50" s="759"/>
      <c r="F50" s="760"/>
      <c r="G50" s="165">
        <f>G34+G44+G48+G49</f>
        <v>19.310000000000002</v>
      </c>
      <c r="H50" s="165">
        <f>H34+H44+H48+H49</f>
        <v>11.17</v>
      </c>
      <c r="I50" s="165">
        <f>I34+I44+I48+I49</f>
        <v>51.4</v>
      </c>
      <c r="J50" s="165">
        <f>J34+J44+J48+J49</f>
        <v>8.8</v>
      </c>
      <c r="K50" s="178">
        <f>K28+K34+K44+K48+K49</f>
        <v>485.33</v>
      </c>
      <c r="L50" s="178"/>
      <c r="M50" s="178">
        <f>M28+M34+M44+M48+M49</f>
        <v>32.36961</v>
      </c>
    </row>
    <row r="51" spans="1:13" ht="39.75" customHeight="1" thickBot="1">
      <c r="A51" s="750" t="s">
        <v>26</v>
      </c>
      <c r="B51" s="759"/>
      <c r="C51" s="759"/>
      <c r="D51" s="759"/>
      <c r="E51" s="759"/>
      <c r="F51" s="759"/>
      <c r="G51" s="759"/>
      <c r="H51" s="759"/>
      <c r="I51" s="759"/>
      <c r="J51" s="759"/>
      <c r="K51" s="759"/>
      <c r="L51" s="235"/>
      <c r="M51" s="320">
        <f t="shared" si="0"/>
        <v>0</v>
      </c>
    </row>
    <row r="52" spans="1:13" ht="39.75" customHeight="1" thickBot="1">
      <c r="A52" s="765" t="s">
        <v>71</v>
      </c>
      <c r="B52" s="722">
        <v>150</v>
      </c>
      <c r="C52" s="151"/>
      <c r="D52" s="68" t="s">
        <v>59</v>
      </c>
      <c r="E52" s="70">
        <v>40</v>
      </c>
      <c r="F52" s="70">
        <v>34.8</v>
      </c>
      <c r="G52" s="70">
        <v>5.08</v>
      </c>
      <c r="H52" s="70">
        <v>4</v>
      </c>
      <c r="I52" s="70">
        <v>0.24</v>
      </c>
      <c r="J52" s="187"/>
      <c r="K52" s="187">
        <v>54.64</v>
      </c>
      <c r="L52" s="210">
        <v>178.75</v>
      </c>
      <c r="M52" s="348">
        <f t="shared" si="0"/>
        <v>7.15</v>
      </c>
    </row>
    <row r="53" spans="1:13" ht="39.75" customHeight="1" thickBot="1">
      <c r="A53" s="723"/>
      <c r="B53" s="723"/>
      <c r="C53" s="424"/>
      <c r="D53" s="68" t="s">
        <v>11</v>
      </c>
      <c r="E53" s="70">
        <v>3</v>
      </c>
      <c r="F53" s="70">
        <v>3</v>
      </c>
      <c r="G53" s="70">
        <v>0.01</v>
      </c>
      <c r="H53" s="70">
        <v>2.35</v>
      </c>
      <c r="I53" s="70">
        <v>0.01</v>
      </c>
      <c r="J53" s="187"/>
      <c r="K53" s="187">
        <v>22.02</v>
      </c>
      <c r="L53" s="210">
        <v>429</v>
      </c>
      <c r="M53" s="348">
        <f t="shared" si="0"/>
        <v>1.287</v>
      </c>
    </row>
    <row r="54" spans="1:13" ht="39.75" customHeight="1" thickBot="1">
      <c r="A54" s="723"/>
      <c r="B54" s="723"/>
      <c r="C54" s="424">
        <v>47</v>
      </c>
      <c r="D54" s="68" t="s">
        <v>24</v>
      </c>
      <c r="E54" s="70">
        <v>100</v>
      </c>
      <c r="F54" s="70">
        <v>100</v>
      </c>
      <c r="G54" s="70">
        <v>2.8</v>
      </c>
      <c r="H54" s="70">
        <v>3.2</v>
      </c>
      <c r="I54" s="70">
        <v>4.7</v>
      </c>
      <c r="J54" s="187">
        <v>1.3</v>
      </c>
      <c r="K54" s="187">
        <v>59</v>
      </c>
      <c r="L54" s="210">
        <v>39.6</v>
      </c>
      <c r="M54" s="348">
        <f t="shared" si="0"/>
        <v>3.96</v>
      </c>
    </row>
    <row r="55" spans="1:13" ht="39.75" customHeight="1" thickBot="1">
      <c r="A55" s="724"/>
      <c r="B55" s="724"/>
      <c r="C55" s="481"/>
      <c r="D55" s="73"/>
      <c r="E55" s="70"/>
      <c r="F55" s="70"/>
      <c r="G55" s="70"/>
      <c r="H55" s="70"/>
      <c r="I55" s="70"/>
      <c r="J55" s="187"/>
      <c r="K55" s="187"/>
      <c r="L55" s="210"/>
      <c r="M55" s="348">
        <f t="shared" si="0"/>
        <v>0</v>
      </c>
    </row>
    <row r="56" spans="1:13" ht="39.75" customHeight="1" thickBot="1">
      <c r="A56" s="729"/>
      <c r="B56" s="729"/>
      <c r="C56" s="729"/>
      <c r="D56" s="729"/>
      <c r="E56" s="729"/>
      <c r="F56" s="729"/>
      <c r="G56" s="165">
        <f>SUM(G52:G55)</f>
        <v>7.89</v>
      </c>
      <c r="H56" s="165">
        <f>SUM(H52:H55)</f>
        <v>9.55</v>
      </c>
      <c r="I56" s="165">
        <f>SUM(I52:I55)</f>
        <v>4.95</v>
      </c>
      <c r="J56" s="165">
        <f>SUM(J52:J55)</f>
        <v>1.3</v>
      </c>
      <c r="K56" s="178">
        <f>SUM(K52:K55)</f>
        <v>135.66</v>
      </c>
      <c r="L56" s="178"/>
      <c r="M56" s="178">
        <f>SUM(M52:M55)</f>
        <v>12.397000000000002</v>
      </c>
    </row>
    <row r="57" spans="1:13" ht="31.5" customHeight="1" thickBot="1">
      <c r="A57" s="761"/>
      <c r="B57" s="762"/>
      <c r="C57" s="762"/>
      <c r="D57" s="762"/>
      <c r="E57" s="762"/>
      <c r="F57" s="763"/>
      <c r="G57" s="165"/>
      <c r="H57" s="165"/>
      <c r="I57" s="165"/>
      <c r="J57" s="178"/>
      <c r="K57" s="178"/>
      <c r="L57" s="235"/>
      <c r="M57" s="178"/>
    </row>
    <row r="58" spans="1:13" ht="31.5" customHeight="1" thickBot="1">
      <c r="A58" s="734" t="s">
        <v>53</v>
      </c>
      <c r="B58" s="735">
        <v>200</v>
      </c>
      <c r="C58" s="771">
        <v>56</v>
      </c>
      <c r="D58" s="55" t="s">
        <v>68</v>
      </c>
      <c r="E58" s="46">
        <v>1</v>
      </c>
      <c r="F58" s="46">
        <v>1</v>
      </c>
      <c r="G58" s="46">
        <v>0.24</v>
      </c>
      <c r="H58" s="46">
        <v>0.17</v>
      </c>
      <c r="I58" s="46">
        <v>0.24</v>
      </c>
      <c r="J58" s="184"/>
      <c r="K58" s="184">
        <v>3.8</v>
      </c>
      <c r="L58" s="326">
        <v>605</v>
      </c>
      <c r="M58" s="320">
        <f>L58*E58/1000</f>
        <v>0.605</v>
      </c>
    </row>
    <row r="59" spans="1:13" ht="31.5" customHeight="1" thickBot="1">
      <c r="A59" s="734"/>
      <c r="B59" s="736"/>
      <c r="C59" s="772"/>
      <c r="D59" s="55" t="s">
        <v>41</v>
      </c>
      <c r="E59" s="170">
        <v>100</v>
      </c>
      <c r="F59" s="170">
        <v>100</v>
      </c>
      <c r="G59" s="170">
        <v>2.8</v>
      </c>
      <c r="H59" s="170">
        <v>3.2</v>
      </c>
      <c r="I59" s="170">
        <v>4.7</v>
      </c>
      <c r="J59" s="180">
        <v>1.3</v>
      </c>
      <c r="K59" s="180">
        <v>59</v>
      </c>
      <c r="L59" s="238">
        <v>39.6</v>
      </c>
      <c r="M59" s="320">
        <f>L59*E59/1000</f>
        <v>3.96</v>
      </c>
    </row>
    <row r="60" spans="1:13" ht="42" customHeight="1" thickBot="1">
      <c r="A60" s="734"/>
      <c r="B60" s="737"/>
      <c r="C60" s="773"/>
      <c r="D60" s="45" t="s">
        <v>40</v>
      </c>
      <c r="E60" s="46">
        <v>8</v>
      </c>
      <c r="F60" s="46">
        <v>8</v>
      </c>
      <c r="G60" s="46"/>
      <c r="H60" s="46"/>
      <c r="I60" s="46">
        <v>7.64</v>
      </c>
      <c r="J60" s="184"/>
      <c r="K60" s="184">
        <v>31.2</v>
      </c>
      <c r="L60" s="326">
        <v>43.89</v>
      </c>
      <c r="M60" s="320">
        <f>L60*E60/1000</f>
        <v>0.35112</v>
      </c>
    </row>
    <row r="61" spans="1:13" ht="39.75" customHeight="1" thickBot="1">
      <c r="A61" s="521"/>
      <c r="B61" s="521"/>
      <c r="C61" s="522"/>
      <c r="D61" s="523"/>
      <c r="E61" s="524"/>
      <c r="F61" s="520"/>
      <c r="G61" s="46">
        <f>SUM(G58:G60)</f>
        <v>3.04</v>
      </c>
      <c r="H61" s="46">
        <f aca="true" t="shared" si="2" ref="H61:M61">SUM(H58:H60)</f>
        <v>3.37</v>
      </c>
      <c r="I61" s="46">
        <f t="shared" si="2"/>
        <v>12.58</v>
      </c>
      <c r="J61" s="46">
        <f t="shared" si="2"/>
        <v>1.3</v>
      </c>
      <c r="K61" s="46">
        <f t="shared" si="2"/>
        <v>94</v>
      </c>
      <c r="L61" s="46"/>
      <c r="M61" s="46">
        <f t="shared" si="2"/>
        <v>4.916119999999999</v>
      </c>
    </row>
    <row r="62" spans="1:13" s="284" customFormat="1" ht="42" customHeight="1" thickBot="1">
      <c r="A62" s="629" t="s">
        <v>400</v>
      </c>
      <c r="B62" s="331">
        <v>12</v>
      </c>
      <c r="C62" s="331"/>
      <c r="D62" s="628" t="s">
        <v>401</v>
      </c>
      <c r="E62" s="402">
        <v>12</v>
      </c>
      <c r="F62" s="46">
        <v>12</v>
      </c>
      <c r="G62" s="46">
        <v>0.88</v>
      </c>
      <c r="H62" s="46">
        <v>2.16</v>
      </c>
      <c r="I62" s="46">
        <v>8.04</v>
      </c>
      <c r="J62" s="184"/>
      <c r="K62" s="184">
        <v>55.2</v>
      </c>
      <c r="L62" s="390">
        <v>117.7</v>
      </c>
      <c r="M62" s="46">
        <f>L62*E62/1000</f>
        <v>1.4124</v>
      </c>
    </row>
    <row r="63" spans="1:13" ht="39.75" customHeight="1" thickBot="1">
      <c r="A63" s="769"/>
      <c r="B63" s="770"/>
      <c r="C63" s="770"/>
      <c r="D63" s="747"/>
      <c r="E63" s="747"/>
      <c r="F63" s="747"/>
      <c r="G63" s="747"/>
      <c r="H63" s="747"/>
      <c r="I63" s="747"/>
      <c r="J63" s="747"/>
      <c r="K63" s="747"/>
      <c r="L63" s="238"/>
      <c r="M63" s="320">
        <f t="shared" si="0"/>
        <v>0</v>
      </c>
    </row>
    <row r="64" spans="1:13" s="257" customFormat="1" ht="39.75" customHeight="1" thickBot="1">
      <c r="A64" s="174" t="s">
        <v>134</v>
      </c>
      <c r="B64" s="165">
        <v>25</v>
      </c>
      <c r="C64" s="165"/>
      <c r="D64" s="169" t="s">
        <v>51</v>
      </c>
      <c r="E64" s="173">
        <v>25</v>
      </c>
      <c r="F64" s="173">
        <v>25</v>
      </c>
      <c r="G64" s="173">
        <v>1.77</v>
      </c>
      <c r="H64" s="173">
        <v>0.27</v>
      </c>
      <c r="I64" s="173">
        <v>11.6</v>
      </c>
      <c r="J64" s="182"/>
      <c r="K64" s="182">
        <v>57.25</v>
      </c>
      <c r="L64" s="239">
        <v>60.18</v>
      </c>
      <c r="M64" s="334">
        <f t="shared" si="0"/>
        <v>1.5045</v>
      </c>
    </row>
    <row r="65" spans="1:13" ht="39.75" customHeight="1" thickBot="1">
      <c r="A65" s="766"/>
      <c r="B65" s="767"/>
      <c r="C65" s="767"/>
      <c r="D65" s="767"/>
      <c r="E65" s="767"/>
      <c r="F65" s="768"/>
      <c r="G65" s="165">
        <f>SUM(G64)</f>
        <v>1.77</v>
      </c>
      <c r="H65" s="165">
        <f aca="true" t="shared" si="3" ref="H65:M65">SUM(H64)</f>
        <v>0.27</v>
      </c>
      <c r="I65" s="165">
        <f t="shared" si="3"/>
        <v>11.6</v>
      </c>
      <c r="J65" s="165">
        <f t="shared" si="3"/>
        <v>0</v>
      </c>
      <c r="K65" s="165">
        <f t="shared" si="3"/>
        <v>57.25</v>
      </c>
      <c r="L65" s="165"/>
      <c r="M65" s="165">
        <f t="shared" si="3"/>
        <v>1.5045</v>
      </c>
    </row>
    <row r="66" spans="1:13" ht="39.75" customHeight="1" thickBot="1">
      <c r="A66" s="750" t="s">
        <v>31</v>
      </c>
      <c r="B66" s="759"/>
      <c r="C66" s="759"/>
      <c r="D66" s="759"/>
      <c r="E66" s="759"/>
      <c r="F66" s="760"/>
      <c r="G66" s="165">
        <f>G56+G61+G62+G65</f>
        <v>13.58</v>
      </c>
      <c r="H66" s="165">
        <f>H56+H61+H62+H65</f>
        <v>15.350000000000001</v>
      </c>
      <c r="I66" s="165">
        <f>I56+I61+I62+I65</f>
        <v>37.17</v>
      </c>
      <c r="J66" s="165">
        <f>J56+J61+J62+J65</f>
        <v>2.6</v>
      </c>
      <c r="K66" s="165">
        <f>K56+K61+K62+K65</f>
        <v>342.11</v>
      </c>
      <c r="L66" s="165"/>
      <c r="M66" s="165">
        <f>M56+M61+M62+M65</f>
        <v>20.230020000000003</v>
      </c>
    </row>
    <row r="67" spans="1:13" ht="39.75" customHeight="1" thickBot="1">
      <c r="A67" s="750" t="s">
        <v>32</v>
      </c>
      <c r="B67" s="759"/>
      <c r="C67" s="759"/>
      <c r="D67" s="759"/>
      <c r="E67" s="759"/>
      <c r="F67" s="760"/>
      <c r="G67" s="165">
        <f>G18+G22+G50+G66</f>
        <v>41.82</v>
      </c>
      <c r="H67" s="165">
        <f>H18+H22+H50+H66</f>
        <v>37.93</v>
      </c>
      <c r="I67" s="165">
        <f>I18+I22+I50+I66</f>
        <v>153.43</v>
      </c>
      <c r="J67" s="165">
        <f>J18+J22+J50+J66</f>
        <v>118.69999999999999</v>
      </c>
      <c r="K67" s="178">
        <f>K18+K22+K50+K66</f>
        <v>1175.67</v>
      </c>
      <c r="L67" s="178"/>
      <c r="M67" s="178">
        <f>M18+M22+M50+M66</f>
        <v>82.04693</v>
      </c>
    </row>
    <row r="68" spans="1:12" ht="25.5">
      <c r="A68" s="17"/>
      <c r="B68" s="17"/>
      <c r="C68" s="17"/>
      <c r="D68" s="23"/>
      <c r="E68" s="19"/>
      <c r="F68" s="19"/>
      <c r="G68" s="19"/>
      <c r="H68" s="19"/>
      <c r="I68" s="19"/>
      <c r="J68" s="19"/>
      <c r="K68" s="19"/>
      <c r="L68" s="19"/>
    </row>
    <row r="70" ht="15">
      <c r="B70" s="3" t="s">
        <v>33</v>
      </c>
    </row>
    <row r="74" spans="1:12" ht="15">
      <c r="A74"/>
      <c r="B74"/>
      <c r="C74"/>
      <c r="E74"/>
      <c r="F74"/>
      <c r="G74"/>
      <c r="H74"/>
      <c r="I74"/>
      <c r="J74"/>
      <c r="K74"/>
      <c r="L74"/>
    </row>
    <row r="75" spans="1:12" ht="15">
      <c r="A75"/>
      <c r="B75"/>
      <c r="C75"/>
      <c r="E75"/>
      <c r="F75"/>
      <c r="G75"/>
      <c r="H75"/>
      <c r="I75"/>
      <c r="J75"/>
      <c r="K75"/>
      <c r="L75"/>
    </row>
    <row r="76" spans="1:12" ht="15">
      <c r="A76"/>
      <c r="B76"/>
      <c r="C76"/>
      <c r="E76"/>
      <c r="F76"/>
      <c r="G76"/>
      <c r="H76"/>
      <c r="I76"/>
      <c r="J76"/>
      <c r="K76"/>
      <c r="L76"/>
    </row>
    <row r="77" spans="1:12" ht="15">
      <c r="A77"/>
      <c r="B77"/>
      <c r="C77"/>
      <c r="E77"/>
      <c r="F77"/>
      <c r="G77"/>
      <c r="H77"/>
      <c r="I77"/>
      <c r="J77"/>
      <c r="K77"/>
      <c r="L77"/>
    </row>
    <row r="78" spans="1:12" ht="15">
      <c r="A78"/>
      <c r="B78"/>
      <c r="C78"/>
      <c r="E78"/>
      <c r="F78"/>
      <c r="G78"/>
      <c r="H78"/>
      <c r="I78"/>
      <c r="J78"/>
      <c r="K78"/>
      <c r="L78"/>
    </row>
    <row r="79" spans="1:12" ht="15">
      <c r="A79"/>
      <c r="B79"/>
      <c r="C79"/>
      <c r="E79"/>
      <c r="F79"/>
      <c r="G79"/>
      <c r="H79"/>
      <c r="I79"/>
      <c r="J79"/>
      <c r="K79"/>
      <c r="L79"/>
    </row>
    <row r="80" spans="1:12" ht="15">
      <c r="A80"/>
      <c r="B80"/>
      <c r="C80"/>
      <c r="E80"/>
      <c r="F80"/>
      <c r="G80"/>
      <c r="H80"/>
      <c r="I80"/>
      <c r="J80"/>
      <c r="K80"/>
      <c r="L80"/>
    </row>
    <row r="81" spans="1:12" ht="15">
      <c r="A81"/>
      <c r="B81"/>
      <c r="C81"/>
      <c r="E81"/>
      <c r="F81"/>
      <c r="G81"/>
      <c r="H81"/>
      <c r="I81"/>
      <c r="J81"/>
      <c r="K81"/>
      <c r="L81"/>
    </row>
    <row r="82" spans="1:12" ht="15">
      <c r="A82"/>
      <c r="B82"/>
      <c r="C82"/>
      <c r="E82"/>
      <c r="F82"/>
      <c r="G82"/>
      <c r="H82"/>
      <c r="I82"/>
      <c r="J82"/>
      <c r="K82"/>
      <c r="L82"/>
    </row>
    <row r="83" spans="1:12" ht="15">
      <c r="A83"/>
      <c r="B83"/>
      <c r="C83"/>
      <c r="E83"/>
      <c r="F83"/>
      <c r="G83"/>
      <c r="H83"/>
      <c r="I83"/>
      <c r="J83"/>
      <c r="K83"/>
      <c r="L83"/>
    </row>
    <row r="84" spans="1:12" ht="15">
      <c r="A84"/>
      <c r="B84"/>
      <c r="C84"/>
      <c r="E84"/>
      <c r="F84"/>
      <c r="G84"/>
      <c r="H84"/>
      <c r="I84"/>
      <c r="J84"/>
      <c r="K84"/>
      <c r="L84"/>
    </row>
    <row r="85" spans="1:12" ht="15">
      <c r="A85"/>
      <c r="B85"/>
      <c r="C85"/>
      <c r="E85"/>
      <c r="F85"/>
      <c r="G85"/>
      <c r="H85"/>
      <c r="I85"/>
      <c r="J85"/>
      <c r="K85"/>
      <c r="L85"/>
    </row>
    <row r="86" spans="1:12" ht="15">
      <c r="A86"/>
      <c r="B86"/>
      <c r="C86"/>
      <c r="E86"/>
      <c r="F86"/>
      <c r="G86"/>
      <c r="H86"/>
      <c r="I86"/>
      <c r="J86"/>
      <c r="K86"/>
      <c r="L86"/>
    </row>
    <row r="87" spans="1:12" ht="15">
      <c r="A87"/>
      <c r="B87"/>
      <c r="C87"/>
      <c r="E87"/>
      <c r="F87"/>
      <c r="G87"/>
      <c r="H87"/>
      <c r="I87"/>
      <c r="J87"/>
      <c r="K87"/>
      <c r="L87"/>
    </row>
    <row r="88" spans="1:12" ht="15">
      <c r="A88"/>
      <c r="B88"/>
      <c r="C88"/>
      <c r="E88"/>
      <c r="F88"/>
      <c r="G88"/>
      <c r="H88"/>
      <c r="I88"/>
      <c r="J88"/>
      <c r="K88"/>
      <c r="L88"/>
    </row>
    <row r="89" spans="1:12" ht="15">
      <c r="A89"/>
      <c r="B89"/>
      <c r="C89"/>
      <c r="E89"/>
      <c r="F89"/>
      <c r="G89"/>
      <c r="H89"/>
      <c r="I89"/>
      <c r="J89"/>
      <c r="K89"/>
      <c r="L89"/>
    </row>
  </sheetData>
  <sheetProtection/>
  <mergeCells count="45">
    <mergeCell ref="A19:K19"/>
    <mergeCell ref="A28:F28"/>
    <mergeCell ref="A23:K23"/>
    <mergeCell ref="A17:F17"/>
    <mergeCell ref="A18:F18"/>
    <mergeCell ref="A15:A16"/>
    <mergeCell ref="A67:F67"/>
    <mergeCell ref="A57:F57"/>
    <mergeCell ref="A48:F48"/>
    <mergeCell ref="A51:K51"/>
    <mergeCell ref="A50:F50"/>
    <mergeCell ref="A52:A55"/>
    <mergeCell ref="A66:F66"/>
    <mergeCell ref="A65:F65"/>
    <mergeCell ref="A63:K63"/>
    <mergeCell ref="C58:C60"/>
    <mergeCell ref="A4:K4"/>
    <mergeCell ref="A7:A10"/>
    <mergeCell ref="B7:B10"/>
    <mergeCell ref="A11:F11"/>
    <mergeCell ref="A6:K6"/>
    <mergeCell ref="A14:F14"/>
    <mergeCell ref="B12:B13"/>
    <mergeCell ref="C7:C10"/>
    <mergeCell ref="A12:A13"/>
    <mergeCell ref="A58:A60"/>
    <mergeCell ref="B58:B60"/>
    <mergeCell ref="C24:C27"/>
    <mergeCell ref="A45:A47"/>
    <mergeCell ref="A29:A33"/>
    <mergeCell ref="B29:B33"/>
    <mergeCell ref="A35:A43"/>
    <mergeCell ref="A56:F56"/>
    <mergeCell ref="A44:F44"/>
    <mergeCell ref="C35:C40"/>
    <mergeCell ref="C45:C47"/>
    <mergeCell ref="C29:C33"/>
    <mergeCell ref="C15:C16"/>
    <mergeCell ref="B52:B55"/>
    <mergeCell ref="B45:B47"/>
    <mergeCell ref="B35:B43"/>
    <mergeCell ref="B15:B16"/>
    <mergeCell ref="A34:F34"/>
    <mergeCell ref="A24:A27"/>
    <mergeCell ref="B24:B2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71"/>
  <sheetViews>
    <sheetView view="pageBreakPreview" zoomScale="31" zoomScaleNormal="89" zoomScaleSheetLayoutView="31" zoomScalePageLayoutView="0" workbookViewId="0" topLeftCell="A55">
      <selection activeCell="G34" sqref="G34"/>
    </sheetView>
  </sheetViews>
  <sheetFormatPr defaultColWidth="9.140625" defaultRowHeight="15"/>
  <cols>
    <col min="1" max="1" width="63.8515625" style="3" customWidth="1"/>
    <col min="2" max="3" width="27.7109375" style="3" customWidth="1"/>
    <col min="4" max="4" width="69.57421875" style="0" customWidth="1"/>
    <col min="5" max="5" width="27.421875" style="2" customWidth="1"/>
    <col min="6" max="6" width="27.8515625" style="2" customWidth="1"/>
    <col min="7" max="9" width="22.7109375" style="2" customWidth="1"/>
    <col min="10" max="10" width="28.00390625" style="2" customWidth="1"/>
    <col min="11" max="11" width="39.140625" style="2" customWidth="1"/>
    <col min="12" max="12" width="31.421875" style="2" customWidth="1"/>
    <col min="13" max="13" width="21.00390625" style="0" customWidth="1"/>
  </cols>
  <sheetData>
    <row r="3" spans="1:13" ht="61.5">
      <c r="A3" s="17"/>
      <c r="B3" s="18"/>
      <c r="C3" s="18"/>
      <c r="D3" s="62" t="s">
        <v>161</v>
      </c>
      <c r="E3" s="61"/>
      <c r="F3" s="61"/>
      <c r="G3" s="61"/>
      <c r="H3" s="19"/>
      <c r="I3" s="19"/>
      <c r="J3" s="19"/>
      <c r="K3" s="25" t="s">
        <v>443</v>
      </c>
      <c r="L3" s="25"/>
      <c r="M3" s="232"/>
    </row>
    <row r="4" spans="1:13" ht="47.25" thickBot="1">
      <c r="A4" s="56"/>
      <c r="B4" s="31" t="s">
        <v>135</v>
      </c>
      <c r="C4" s="31"/>
      <c r="D4" s="32" t="s">
        <v>172</v>
      </c>
      <c r="E4" s="32"/>
      <c r="F4" s="32"/>
      <c r="G4" s="32"/>
      <c r="H4" s="32"/>
      <c r="I4" s="30"/>
      <c r="J4" s="32"/>
      <c r="K4" s="32"/>
      <c r="L4" s="32"/>
      <c r="M4" s="232"/>
    </row>
    <row r="5" spans="1:13" ht="118.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484" t="s">
        <v>284</v>
      </c>
      <c r="K5" s="211" t="s">
        <v>8</v>
      </c>
      <c r="L5" s="353" t="s">
        <v>260</v>
      </c>
      <c r="M5" s="320" t="s">
        <v>237</v>
      </c>
    </row>
    <row r="6" spans="1:13" ht="43.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860"/>
      <c r="L6" s="338"/>
      <c r="M6" s="320"/>
    </row>
    <row r="7" spans="1:13" s="289" customFormat="1" ht="57" customHeight="1" thickBot="1">
      <c r="A7" s="67" t="s">
        <v>10</v>
      </c>
      <c r="B7" s="66">
        <v>90</v>
      </c>
      <c r="C7" s="66"/>
      <c r="D7" s="68" t="s">
        <v>10</v>
      </c>
      <c r="E7" s="70">
        <v>90</v>
      </c>
      <c r="F7" s="70">
        <v>63</v>
      </c>
      <c r="G7" s="70">
        <v>1.35</v>
      </c>
      <c r="H7" s="70">
        <v>0.063</v>
      </c>
      <c r="I7" s="70">
        <v>11.97</v>
      </c>
      <c r="J7" s="187">
        <v>6.3</v>
      </c>
      <c r="K7" s="179">
        <v>56.07</v>
      </c>
      <c r="L7" s="343">
        <v>86.9</v>
      </c>
      <c r="M7" s="348">
        <f>E7*B7/1000</f>
        <v>8.1</v>
      </c>
    </row>
    <row r="8" spans="1:13" ht="43.5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861"/>
      <c r="K8" s="861"/>
      <c r="L8" s="210"/>
      <c r="M8" s="320">
        <f aca="true" t="shared" si="0" ref="M8:M67">L8*E8/1000</f>
        <v>0</v>
      </c>
    </row>
    <row r="9" spans="1:13" ht="43.5" customHeight="1" thickBot="1">
      <c r="A9" s="765" t="s">
        <v>82</v>
      </c>
      <c r="B9" s="722">
        <v>150</v>
      </c>
      <c r="C9" s="151"/>
      <c r="D9" s="68" t="s">
        <v>85</v>
      </c>
      <c r="E9" s="398">
        <v>30</v>
      </c>
      <c r="F9" s="70">
        <v>30</v>
      </c>
      <c r="G9" s="70">
        <v>3.45</v>
      </c>
      <c r="H9" s="70">
        <v>0.98</v>
      </c>
      <c r="I9" s="70">
        <v>0.5</v>
      </c>
      <c r="J9" s="187"/>
      <c r="K9" s="187">
        <v>103.4</v>
      </c>
      <c r="L9" s="210">
        <v>55</v>
      </c>
      <c r="M9" s="320">
        <f t="shared" si="0"/>
        <v>1.65</v>
      </c>
    </row>
    <row r="10" spans="1:13" ht="41.25" customHeight="1" thickBot="1">
      <c r="A10" s="723"/>
      <c r="B10" s="723"/>
      <c r="C10" s="424"/>
      <c r="D10" s="68" t="s">
        <v>11</v>
      </c>
      <c r="E10" s="74">
        <v>5</v>
      </c>
      <c r="F10" s="74">
        <v>5</v>
      </c>
      <c r="G10" s="74">
        <v>0.02</v>
      </c>
      <c r="H10" s="74">
        <v>3.92</v>
      </c>
      <c r="I10" s="74">
        <v>0.02</v>
      </c>
      <c r="J10" s="203"/>
      <c r="K10" s="203">
        <v>36.7</v>
      </c>
      <c r="L10" s="343">
        <v>429</v>
      </c>
      <c r="M10" s="320">
        <f t="shared" si="0"/>
        <v>2.145</v>
      </c>
    </row>
    <row r="11" spans="1:13" ht="43.5" customHeight="1" thickBot="1">
      <c r="A11" s="723"/>
      <c r="B11" s="723"/>
      <c r="C11" s="424">
        <v>44</v>
      </c>
      <c r="D11" s="68" t="s">
        <v>24</v>
      </c>
      <c r="E11" s="70">
        <v>100</v>
      </c>
      <c r="F11" s="70">
        <v>100</v>
      </c>
      <c r="G11" s="70">
        <v>2.8</v>
      </c>
      <c r="H11" s="70">
        <v>3.2</v>
      </c>
      <c r="I11" s="70">
        <v>4.7</v>
      </c>
      <c r="J11" s="187">
        <v>1.3</v>
      </c>
      <c r="K11" s="187">
        <v>59</v>
      </c>
      <c r="L11" s="210">
        <v>39.6</v>
      </c>
      <c r="M11" s="320">
        <f t="shared" si="0"/>
        <v>3.96</v>
      </c>
    </row>
    <row r="12" spans="1:13" ht="43.5" customHeight="1" thickBot="1">
      <c r="A12" s="723"/>
      <c r="B12" s="723"/>
      <c r="C12" s="424"/>
      <c r="D12" s="68" t="s">
        <v>40</v>
      </c>
      <c r="E12" s="70">
        <v>5</v>
      </c>
      <c r="F12" s="70">
        <v>5</v>
      </c>
      <c r="G12" s="70"/>
      <c r="H12" s="70"/>
      <c r="I12" s="70">
        <v>4.99</v>
      </c>
      <c r="J12" s="187"/>
      <c r="K12" s="187">
        <v>18.95</v>
      </c>
      <c r="L12" s="210">
        <v>43.89</v>
      </c>
      <c r="M12" s="320">
        <f t="shared" si="0"/>
        <v>0.21944999999999998</v>
      </c>
    </row>
    <row r="13" spans="1:13" ht="43.5" customHeight="1" thickBot="1">
      <c r="A13" s="849"/>
      <c r="B13" s="849"/>
      <c r="C13" s="849"/>
      <c r="D13" s="849"/>
      <c r="E13" s="849"/>
      <c r="F13" s="849"/>
      <c r="G13" s="34">
        <f>SUM(G9:G12)</f>
        <v>6.27</v>
      </c>
      <c r="H13" s="34">
        <f>SUM(H9:H12)</f>
        <v>8.100000000000001</v>
      </c>
      <c r="I13" s="34">
        <f>SUM(I9:I12)</f>
        <v>10.21</v>
      </c>
      <c r="J13" s="34">
        <f>SUM(J9:J12)</f>
        <v>1.3</v>
      </c>
      <c r="K13" s="192">
        <f>SUM(K9:K12)</f>
        <v>218.05</v>
      </c>
      <c r="L13" s="192"/>
      <c r="M13" s="192">
        <f>SUM(M9:M12)</f>
        <v>7.97445</v>
      </c>
    </row>
    <row r="14" spans="1:13" ht="43.5" customHeight="1" thickBot="1">
      <c r="A14" s="795" t="s">
        <v>101</v>
      </c>
      <c r="B14" s="780" t="s">
        <v>278</v>
      </c>
      <c r="C14" s="754"/>
      <c r="D14" s="48" t="s">
        <v>46</v>
      </c>
      <c r="E14" s="49">
        <v>35</v>
      </c>
      <c r="F14" s="49">
        <v>35</v>
      </c>
      <c r="G14" s="49">
        <v>2.49</v>
      </c>
      <c r="H14" s="49">
        <v>0.39</v>
      </c>
      <c r="I14" s="49">
        <v>16.24</v>
      </c>
      <c r="J14" s="197"/>
      <c r="K14" s="197">
        <v>80.15</v>
      </c>
      <c r="L14" s="343">
        <v>60.18</v>
      </c>
      <c r="M14" s="320">
        <f t="shared" si="0"/>
        <v>2.1063</v>
      </c>
    </row>
    <row r="15" spans="1:13" ht="43.5" customHeight="1" thickBot="1">
      <c r="A15" s="843"/>
      <c r="B15" s="798"/>
      <c r="C15" s="787"/>
      <c r="D15" s="48"/>
      <c r="E15" s="46"/>
      <c r="F15" s="46"/>
      <c r="G15" s="46"/>
      <c r="H15" s="46"/>
      <c r="I15" s="46"/>
      <c r="J15" s="184"/>
      <c r="K15" s="184"/>
      <c r="L15" s="326"/>
      <c r="M15" s="320"/>
    </row>
    <row r="16" spans="1:13" ht="43.5" customHeight="1" thickBot="1">
      <c r="A16" s="797"/>
      <c r="B16" s="798"/>
      <c r="C16" s="755"/>
      <c r="D16" s="48" t="s">
        <v>99</v>
      </c>
      <c r="E16" s="49">
        <v>8</v>
      </c>
      <c r="F16" s="49">
        <v>8</v>
      </c>
      <c r="G16" s="49">
        <v>0.03</v>
      </c>
      <c r="H16" s="49">
        <v>6.28</v>
      </c>
      <c r="I16" s="49">
        <v>0.04</v>
      </c>
      <c r="J16" s="197"/>
      <c r="K16" s="197">
        <v>58.72</v>
      </c>
      <c r="L16" s="210">
        <v>429</v>
      </c>
      <c r="M16" s="320">
        <f t="shared" si="0"/>
        <v>3.432</v>
      </c>
    </row>
    <row r="17" spans="1:13" ht="43.5" customHeight="1" thickBot="1">
      <c r="A17" s="849"/>
      <c r="B17" s="849"/>
      <c r="C17" s="849"/>
      <c r="D17" s="849"/>
      <c r="E17" s="849"/>
      <c r="F17" s="849"/>
      <c r="G17" s="34">
        <f aca="true" t="shared" si="1" ref="G17:M17">SUM(G14:G16)</f>
        <v>2.52</v>
      </c>
      <c r="H17" s="34">
        <f t="shared" si="1"/>
        <v>6.67</v>
      </c>
      <c r="I17" s="34">
        <f t="shared" si="1"/>
        <v>16.279999999999998</v>
      </c>
      <c r="J17" s="34">
        <f t="shared" si="1"/>
        <v>0</v>
      </c>
      <c r="K17" s="192">
        <f t="shared" si="1"/>
        <v>138.87</v>
      </c>
      <c r="L17" s="192"/>
      <c r="M17" s="192">
        <f t="shared" si="1"/>
        <v>5.5383</v>
      </c>
    </row>
    <row r="18" spans="1:13" ht="43.5" customHeight="1" thickBot="1">
      <c r="A18" s="776" t="s">
        <v>270</v>
      </c>
      <c r="B18" s="727">
        <v>150</v>
      </c>
      <c r="C18" s="720">
        <v>16</v>
      </c>
      <c r="D18" s="48" t="s">
        <v>271</v>
      </c>
      <c r="E18" s="46">
        <v>1</v>
      </c>
      <c r="F18" s="46">
        <v>1</v>
      </c>
      <c r="G18" s="46"/>
      <c r="H18" s="46"/>
      <c r="I18" s="46">
        <v>0.64</v>
      </c>
      <c r="J18" s="184"/>
      <c r="K18" s="184">
        <v>2.94</v>
      </c>
      <c r="L18" s="326">
        <v>1100</v>
      </c>
      <c r="M18" s="320">
        <f t="shared" si="0"/>
        <v>1.1</v>
      </c>
    </row>
    <row r="19" spans="1:13" ht="43.5" customHeight="1" thickBot="1">
      <c r="A19" s="728"/>
      <c r="B19" s="728"/>
      <c r="C19" s="721"/>
      <c r="D19" s="48" t="s">
        <v>98</v>
      </c>
      <c r="E19" s="49">
        <v>100</v>
      </c>
      <c r="F19" s="49">
        <v>100</v>
      </c>
      <c r="G19" s="49">
        <v>2.8</v>
      </c>
      <c r="H19" s="49">
        <v>3.2</v>
      </c>
      <c r="I19" s="49">
        <v>4.7</v>
      </c>
      <c r="J19" s="197">
        <v>1.3</v>
      </c>
      <c r="K19" s="197">
        <v>59</v>
      </c>
      <c r="L19" s="327">
        <v>39.6</v>
      </c>
      <c r="M19" s="320">
        <f t="shared" si="0"/>
        <v>3.96</v>
      </c>
    </row>
    <row r="20" spans="1:13" ht="43.5" customHeight="1" thickBot="1">
      <c r="A20" s="728"/>
      <c r="B20" s="728"/>
      <c r="C20" s="799"/>
      <c r="D20" s="48" t="s">
        <v>92</v>
      </c>
      <c r="E20" s="171">
        <v>12</v>
      </c>
      <c r="F20" s="171">
        <v>12</v>
      </c>
      <c r="G20" s="171"/>
      <c r="H20" s="171"/>
      <c r="I20" s="171">
        <v>11.4</v>
      </c>
      <c r="J20" s="181"/>
      <c r="K20" s="181">
        <v>46.8</v>
      </c>
      <c r="L20" s="326">
        <v>43.89</v>
      </c>
      <c r="M20" s="320">
        <f t="shared" si="0"/>
        <v>0.52668</v>
      </c>
    </row>
    <row r="21" spans="1:13" ht="43.5" customHeight="1" thickBot="1">
      <c r="A21" s="844"/>
      <c r="B21" s="879"/>
      <c r="C21" s="879"/>
      <c r="D21" s="879"/>
      <c r="E21" s="879"/>
      <c r="F21" s="880"/>
      <c r="G21" s="36">
        <f>SUM(G18:G20)</f>
        <v>2.8</v>
      </c>
      <c r="H21" s="36">
        <f>SUM(H18:H20)</f>
        <v>3.2</v>
      </c>
      <c r="I21" s="36">
        <f>SUM(I18:I20)</f>
        <v>16.740000000000002</v>
      </c>
      <c r="J21" s="36">
        <f>SUM(J18:J20)</f>
        <v>1.3</v>
      </c>
      <c r="K21" s="185">
        <f>SUM(K18:K20)</f>
        <v>108.74</v>
      </c>
      <c r="L21" s="185"/>
      <c r="M21" s="185">
        <f>SUM(M18:M20)</f>
        <v>5.58668</v>
      </c>
    </row>
    <row r="22" spans="1:13" ht="43.5" customHeight="1" thickBot="1">
      <c r="A22" s="859" t="s">
        <v>30</v>
      </c>
      <c r="B22" s="859"/>
      <c r="C22" s="859"/>
      <c r="D22" s="859"/>
      <c r="E22" s="859"/>
      <c r="F22" s="859"/>
      <c r="G22" s="34">
        <f>G7+G13+G17+G21</f>
        <v>12.939999999999998</v>
      </c>
      <c r="H22" s="34">
        <f>H7+H13+H17+H21</f>
        <v>18.033</v>
      </c>
      <c r="I22" s="34">
        <f>I7+I13+I17+I21</f>
        <v>55.199999999999996</v>
      </c>
      <c r="J22" s="34">
        <f>J7+J13+J17+J21</f>
        <v>8.9</v>
      </c>
      <c r="K22" s="192">
        <f>K7+K13+K17+K21</f>
        <v>521.73</v>
      </c>
      <c r="L22" s="192"/>
      <c r="M22" s="192">
        <f>M7+M13+M17+M21</f>
        <v>27.19943</v>
      </c>
    </row>
    <row r="23" spans="1:13" ht="43.5" customHeight="1" thickBot="1">
      <c r="A23" s="877" t="s">
        <v>14</v>
      </c>
      <c r="B23" s="877"/>
      <c r="C23" s="877"/>
      <c r="D23" s="877"/>
      <c r="E23" s="877"/>
      <c r="F23" s="877"/>
      <c r="G23" s="877"/>
      <c r="H23" s="877"/>
      <c r="I23" s="877"/>
      <c r="J23" s="878"/>
      <c r="K23" s="878"/>
      <c r="L23" s="354"/>
      <c r="M23" s="320">
        <f t="shared" si="0"/>
        <v>0</v>
      </c>
    </row>
    <row r="24" spans="1:13" s="289" customFormat="1" ht="71.25" customHeight="1" thickBot="1">
      <c r="A24" s="67" t="s">
        <v>45</v>
      </c>
      <c r="B24" s="605">
        <v>200</v>
      </c>
      <c r="C24" s="605"/>
      <c r="D24" s="290" t="s">
        <v>15</v>
      </c>
      <c r="E24" s="275">
        <v>200</v>
      </c>
      <c r="F24" s="275">
        <v>200</v>
      </c>
      <c r="G24" s="275"/>
      <c r="H24" s="275"/>
      <c r="I24" s="291">
        <v>14</v>
      </c>
      <c r="J24" s="476">
        <v>4</v>
      </c>
      <c r="K24" s="292">
        <v>56</v>
      </c>
      <c r="L24" s="350">
        <v>66</v>
      </c>
      <c r="M24" s="320">
        <f>L24*E24/1000</f>
        <v>13.2</v>
      </c>
    </row>
    <row r="25" spans="1:13" s="289" customFormat="1" ht="57" customHeight="1" thickBot="1">
      <c r="A25" s="67"/>
      <c r="B25" s="41"/>
      <c r="C25" s="41"/>
      <c r="D25" s="48"/>
      <c r="E25" s="167"/>
      <c r="F25" s="167"/>
      <c r="G25" s="167"/>
      <c r="H25" s="167"/>
      <c r="I25" s="167"/>
      <c r="J25" s="179"/>
      <c r="K25" s="179"/>
      <c r="L25" s="343"/>
      <c r="M25" s="348"/>
    </row>
    <row r="26" spans="1:13" s="289" customFormat="1" ht="39.75" customHeight="1" thickBot="1">
      <c r="A26" s="67"/>
      <c r="B26" s="278"/>
      <c r="C26" s="442"/>
      <c r="D26" s="290"/>
      <c r="E26" s="275"/>
      <c r="F26" s="275"/>
      <c r="G26" s="275">
        <f>SUM(G24:G25)</f>
        <v>0</v>
      </c>
      <c r="H26" s="275">
        <f aca="true" t="shared" si="2" ref="H26:M26">SUM(H24:H25)</f>
        <v>0</v>
      </c>
      <c r="I26" s="275">
        <f t="shared" si="2"/>
        <v>14</v>
      </c>
      <c r="J26" s="275">
        <f t="shared" si="2"/>
        <v>4</v>
      </c>
      <c r="K26" s="275">
        <f t="shared" si="2"/>
        <v>56</v>
      </c>
      <c r="L26" s="275"/>
      <c r="M26" s="275">
        <f t="shared" si="2"/>
        <v>13.2</v>
      </c>
    </row>
    <row r="27" spans="1:13" ht="43.5" customHeight="1" thickBot="1">
      <c r="A27" s="859" t="s">
        <v>16</v>
      </c>
      <c r="B27" s="859"/>
      <c r="C27" s="859"/>
      <c r="D27" s="859"/>
      <c r="E27" s="859"/>
      <c r="F27" s="859"/>
      <c r="G27" s="859"/>
      <c r="H27" s="859"/>
      <c r="I27" s="859"/>
      <c r="J27" s="876"/>
      <c r="K27" s="860"/>
      <c r="L27" s="338"/>
      <c r="M27" s="320">
        <f t="shared" si="0"/>
        <v>0</v>
      </c>
    </row>
    <row r="28" spans="1:13" ht="43.5" customHeight="1" thickBot="1">
      <c r="A28" s="730" t="s">
        <v>253</v>
      </c>
      <c r="B28" s="733">
        <v>60</v>
      </c>
      <c r="C28" s="452"/>
      <c r="D28" s="175" t="s">
        <v>254</v>
      </c>
      <c r="E28" s="167">
        <v>60</v>
      </c>
      <c r="F28" s="167">
        <v>48</v>
      </c>
      <c r="G28" s="167">
        <v>0.86</v>
      </c>
      <c r="H28" s="167">
        <v>0.04</v>
      </c>
      <c r="I28" s="179">
        <v>2.26</v>
      </c>
      <c r="J28" s="239">
        <v>21.6</v>
      </c>
      <c r="K28" s="179">
        <v>13</v>
      </c>
      <c r="L28" s="239">
        <v>20.9</v>
      </c>
      <c r="M28" s="320">
        <f t="shared" si="0"/>
        <v>1.254</v>
      </c>
    </row>
    <row r="29" spans="1:13" ht="43.5" customHeight="1" thickBot="1">
      <c r="A29" s="731"/>
      <c r="B29" s="739"/>
      <c r="C29" s="426"/>
      <c r="D29" s="169" t="s">
        <v>40</v>
      </c>
      <c r="E29" s="171">
        <v>2</v>
      </c>
      <c r="F29" s="171">
        <v>2</v>
      </c>
      <c r="G29" s="171"/>
      <c r="H29" s="171"/>
      <c r="I29" s="181">
        <v>1.91</v>
      </c>
      <c r="J29" s="239"/>
      <c r="K29" s="181">
        <v>7.8</v>
      </c>
      <c r="L29" s="239">
        <v>43.89</v>
      </c>
      <c r="M29" s="320">
        <f t="shared" si="0"/>
        <v>0.08778</v>
      </c>
    </row>
    <row r="30" spans="1:13" ht="43.5" customHeight="1" thickBot="1">
      <c r="A30" s="731"/>
      <c r="B30" s="739"/>
      <c r="C30" s="483">
        <v>32</v>
      </c>
      <c r="D30" s="176" t="s">
        <v>21</v>
      </c>
      <c r="E30" s="171">
        <v>8</v>
      </c>
      <c r="F30" s="171">
        <v>7</v>
      </c>
      <c r="G30" s="171">
        <v>0.09</v>
      </c>
      <c r="H30" s="171"/>
      <c r="I30" s="181">
        <v>0.64</v>
      </c>
      <c r="J30" s="239">
        <v>0.67</v>
      </c>
      <c r="K30" s="181">
        <v>2.9</v>
      </c>
      <c r="L30" s="239">
        <v>24.2</v>
      </c>
      <c r="M30" s="320">
        <f t="shared" si="0"/>
        <v>0.1936</v>
      </c>
    </row>
    <row r="31" spans="1:13" ht="43.5" customHeight="1" thickBot="1">
      <c r="A31" s="732"/>
      <c r="B31" s="740"/>
      <c r="C31" s="171"/>
      <c r="D31" s="176" t="s">
        <v>18</v>
      </c>
      <c r="E31" s="171">
        <v>3</v>
      </c>
      <c r="F31" s="171">
        <v>3</v>
      </c>
      <c r="G31" s="171"/>
      <c r="H31" s="171">
        <v>2.81</v>
      </c>
      <c r="I31" s="181"/>
      <c r="J31" s="239"/>
      <c r="K31" s="181">
        <v>26.19</v>
      </c>
      <c r="L31" s="239">
        <v>80.6</v>
      </c>
      <c r="M31" s="320">
        <f t="shared" si="0"/>
        <v>0.2418</v>
      </c>
    </row>
    <row r="32" spans="1:13" ht="43.5" customHeight="1" thickBot="1">
      <c r="A32" s="849"/>
      <c r="B32" s="849"/>
      <c r="C32" s="849"/>
      <c r="D32" s="849"/>
      <c r="E32" s="849"/>
      <c r="F32" s="849"/>
      <c r="G32" s="34">
        <f>SUM(G28:G31)</f>
        <v>0.95</v>
      </c>
      <c r="H32" s="34">
        <f>SUM(H28:H31)</f>
        <v>2.85</v>
      </c>
      <c r="I32" s="34">
        <f>SUM(I28:I31)</f>
        <v>4.81</v>
      </c>
      <c r="J32" s="34">
        <f>SUM(J28:J31)</f>
        <v>22.270000000000003</v>
      </c>
      <c r="K32" s="192">
        <f>SUM(K28:K31)</f>
        <v>49.89</v>
      </c>
      <c r="L32" s="192"/>
      <c r="M32" s="192">
        <f>SUM(M28:M31)</f>
        <v>1.77718</v>
      </c>
    </row>
    <row r="33" spans="1:13" ht="43.5" customHeight="1" thickBot="1">
      <c r="A33" s="871" t="s">
        <v>223</v>
      </c>
      <c r="B33" s="872" t="s">
        <v>224</v>
      </c>
      <c r="C33" s="873" t="s">
        <v>289</v>
      </c>
      <c r="D33" s="68" t="s">
        <v>43</v>
      </c>
      <c r="E33" s="70">
        <v>15</v>
      </c>
      <c r="F33" s="70">
        <v>15</v>
      </c>
      <c r="G33" s="70">
        <v>3.03</v>
      </c>
      <c r="H33" s="70">
        <v>0.42</v>
      </c>
      <c r="I33" s="70"/>
      <c r="J33" s="187"/>
      <c r="K33" s="187">
        <v>15.9</v>
      </c>
      <c r="L33" s="210">
        <v>429</v>
      </c>
      <c r="M33" s="355">
        <f>E33*L33/1000</f>
        <v>6.435</v>
      </c>
    </row>
    <row r="34" spans="1:13" ht="43.5" customHeight="1" thickBot="1">
      <c r="A34" s="871"/>
      <c r="B34" s="872"/>
      <c r="C34" s="874"/>
      <c r="D34" s="68" t="s">
        <v>13</v>
      </c>
      <c r="E34" s="70">
        <v>1</v>
      </c>
      <c r="F34" s="70">
        <v>1</v>
      </c>
      <c r="G34" s="70"/>
      <c r="H34" s="70"/>
      <c r="I34" s="70">
        <v>1.43</v>
      </c>
      <c r="J34" s="187"/>
      <c r="K34" s="187">
        <v>5.85</v>
      </c>
      <c r="L34" s="210">
        <v>43.89</v>
      </c>
      <c r="M34" s="320">
        <f t="shared" si="0"/>
        <v>0.04389</v>
      </c>
    </row>
    <row r="35" spans="1:13" ht="43.5" customHeight="1" thickBot="1">
      <c r="A35" s="871"/>
      <c r="B35" s="872"/>
      <c r="C35" s="874"/>
      <c r="D35" s="68" t="s">
        <v>17</v>
      </c>
      <c r="E35" s="167">
        <v>60</v>
      </c>
      <c r="F35" s="167">
        <v>48</v>
      </c>
      <c r="G35" s="167">
        <v>0.86</v>
      </c>
      <c r="H35" s="167">
        <v>0.04</v>
      </c>
      <c r="I35" s="167">
        <v>2.26</v>
      </c>
      <c r="J35" s="179">
        <v>21.6</v>
      </c>
      <c r="K35" s="179">
        <v>13</v>
      </c>
      <c r="L35" s="239">
        <v>20.9</v>
      </c>
      <c r="M35" s="320">
        <f t="shared" si="0"/>
        <v>1.254</v>
      </c>
    </row>
    <row r="36" spans="1:13" ht="43.5" customHeight="1" thickBot="1">
      <c r="A36" s="871"/>
      <c r="B36" s="872"/>
      <c r="C36" s="874"/>
      <c r="D36" s="68" t="s">
        <v>42</v>
      </c>
      <c r="E36" s="70">
        <v>20</v>
      </c>
      <c r="F36" s="70">
        <v>16</v>
      </c>
      <c r="G36" s="70">
        <v>0.04</v>
      </c>
      <c r="H36" s="70"/>
      <c r="I36" s="70">
        <v>1.16</v>
      </c>
      <c r="J36" s="187">
        <v>0.8</v>
      </c>
      <c r="K36" s="187">
        <v>5.4</v>
      </c>
      <c r="L36" s="210">
        <v>20.9</v>
      </c>
      <c r="M36" s="320">
        <f t="shared" si="0"/>
        <v>0.418</v>
      </c>
    </row>
    <row r="37" spans="1:13" ht="43.5" customHeight="1" thickBot="1">
      <c r="A37" s="871"/>
      <c r="B37" s="872"/>
      <c r="C37" s="874"/>
      <c r="D37" s="68" t="s">
        <v>60</v>
      </c>
      <c r="E37" s="70">
        <v>60</v>
      </c>
      <c r="F37" s="70">
        <v>48</v>
      </c>
      <c r="G37" s="70">
        <v>0.72</v>
      </c>
      <c r="H37" s="70"/>
      <c r="I37" s="70">
        <v>4.36</v>
      </c>
      <c r="J37" s="187">
        <v>4.8</v>
      </c>
      <c r="K37" s="187">
        <v>20.2</v>
      </c>
      <c r="L37" s="210">
        <v>20.9</v>
      </c>
      <c r="M37" s="320">
        <f t="shared" si="0"/>
        <v>1.254</v>
      </c>
    </row>
    <row r="38" spans="1:13" ht="43.5" customHeight="1" thickBot="1">
      <c r="A38" s="871"/>
      <c r="B38" s="872"/>
      <c r="C38" s="874"/>
      <c r="D38" s="68" t="s">
        <v>20</v>
      </c>
      <c r="E38" s="70">
        <v>90</v>
      </c>
      <c r="F38" s="70">
        <v>63</v>
      </c>
      <c r="G38" s="70">
        <v>1.26</v>
      </c>
      <c r="H38" s="70">
        <v>0.26</v>
      </c>
      <c r="I38" s="70">
        <v>10.26</v>
      </c>
      <c r="J38" s="187">
        <v>12.96</v>
      </c>
      <c r="K38" s="187">
        <v>50.4</v>
      </c>
      <c r="L38" s="210">
        <v>17.6</v>
      </c>
      <c r="M38" s="320">
        <f t="shared" si="0"/>
        <v>1.5840000000000003</v>
      </c>
    </row>
    <row r="39" spans="1:13" ht="43.5" customHeight="1" thickBot="1">
      <c r="A39" s="871"/>
      <c r="B39" s="872"/>
      <c r="C39" s="875"/>
      <c r="D39" s="68" t="s">
        <v>55</v>
      </c>
      <c r="E39" s="70">
        <v>10</v>
      </c>
      <c r="F39" s="70">
        <v>8</v>
      </c>
      <c r="G39" s="70">
        <v>0.11</v>
      </c>
      <c r="H39" s="70"/>
      <c r="I39" s="70">
        <v>0.73</v>
      </c>
      <c r="J39" s="187">
        <v>0.84</v>
      </c>
      <c r="K39" s="187">
        <v>3.3</v>
      </c>
      <c r="L39" s="210">
        <v>24.2</v>
      </c>
      <c r="M39" s="320">
        <f t="shared" si="0"/>
        <v>0.242</v>
      </c>
    </row>
    <row r="40" spans="1:13" ht="43.5" customHeight="1" thickBot="1">
      <c r="A40" s="849"/>
      <c r="B40" s="849"/>
      <c r="C40" s="849"/>
      <c r="D40" s="849"/>
      <c r="E40" s="849"/>
      <c r="F40" s="849"/>
      <c r="G40" s="34">
        <f>SUM(G33:G39)</f>
        <v>6.02</v>
      </c>
      <c r="H40" s="34">
        <f>SUM(H33:H39)</f>
        <v>0.72</v>
      </c>
      <c r="I40" s="34">
        <f>SUM(I33:I39)</f>
        <v>20.2</v>
      </c>
      <c r="J40" s="34">
        <f>SUM(J33:J39)</f>
        <v>41.00000000000001</v>
      </c>
      <c r="K40" s="192">
        <f>SUM(K33:K39)</f>
        <v>114.05</v>
      </c>
      <c r="L40" s="192"/>
      <c r="M40" s="192">
        <f>SUM(M33:M39)</f>
        <v>11.230889999999999</v>
      </c>
    </row>
    <row r="41" spans="1:13" ht="43.5" customHeight="1" thickBot="1">
      <c r="A41" s="871" t="s">
        <v>368</v>
      </c>
      <c r="B41" s="872" t="s">
        <v>38</v>
      </c>
      <c r="C41" s="873" t="s">
        <v>409</v>
      </c>
      <c r="D41" s="81" t="s">
        <v>43</v>
      </c>
      <c r="E41" s="403">
        <v>50</v>
      </c>
      <c r="F41" s="140">
        <v>50</v>
      </c>
      <c r="G41" s="140">
        <v>10</v>
      </c>
      <c r="H41" s="140">
        <v>4.9</v>
      </c>
      <c r="I41" s="140"/>
      <c r="J41" s="194"/>
      <c r="K41" s="194">
        <v>84</v>
      </c>
      <c r="L41" s="343">
        <v>429</v>
      </c>
      <c r="M41" s="509">
        <f aca="true" t="shared" si="3" ref="M41:M47">L41*E41/1000</f>
        <v>21.45</v>
      </c>
    </row>
    <row r="42" spans="1:13" ht="43.5" customHeight="1" thickBot="1">
      <c r="A42" s="871"/>
      <c r="B42" s="872"/>
      <c r="C42" s="874"/>
      <c r="D42" s="81" t="s">
        <v>24</v>
      </c>
      <c r="E42" s="70">
        <v>50</v>
      </c>
      <c r="F42" s="70">
        <v>50</v>
      </c>
      <c r="G42" s="70">
        <v>1.4</v>
      </c>
      <c r="H42" s="70">
        <v>1.6</v>
      </c>
      <c r="I42" s="70">
        <v>2.35</v>
      </c>
      <c r="J42" s="187"/>
      <c r="K42" s="187">
        <v>29</v>
      </c>
      <c r="L42" s="210">
        <v>39.6</v>
      </c>
      <c r="M42" s="509">
        <f t="shared" si="3"/>
        <v>1.98</v>
      </c>
    </row>
    <row r="43" spans="1:13" ht="43.5" customHeight="1" thickBot="1">
      <c r="A43" s="871"/>
      <c r="B43" s="872"/>
      <c r="C43" s="874"/>
      <c r="D43" s="68" t="s">
        <v>52</v>
      </c>
      <c r="E43" s="70">
        <v>4</v>
      </c>
      <c r="F43" s="70">
        <v>3.48</v>
      </c>
      <c r="G43" s="70">
        <v>0.64</v>
      </c>
      <c r="H43" s="70">
        <v>1.03</v>
      </c>
      <c r="I43" s="70">
        <v>0.01</v>
      </c>
      <c r="J43" s="187"/>
      <c r="K43" s="187">
        <v>11.5</v>
      </c>
      <c r="L43" s="210">
        <v>178.75</v>
      </c>
      <c r="M43" s="509">
        <f t="shared" si="3"/>
        <v>0.715</v>
      </c>
    </row>
    <row r="44" spans="1:13" ht="43.5" customHeight="1" thickBot="1">
      <c r="A44" s="871"/>
      <c r="B44" s="872"/>
      <c r="C44" s="874"/>
      <c r="D44" s="68" t="s">
        <v>11</v>
      </c>
      <c r="E44" s="70">
        <v>5</v>
      </c>
      <c r="F44" s="70">
        <v>5</v>
      </c>
      <c r="G44" s="70">
        <v>0.02</v>
      </c>
      <c r="H44" s="70">
        <v>3.92</v>
      </c>
      <c r="I44" s="70">
        <v>0.02</v>
      </c>
      <c r="J44" s="187"/>
      <c r="K44" s="187">
        <v>36.7</v>
      </c>
      <c r="L44" s="210">
        <v>429</v>
      </c>
      <c r="M44" s="509">
        <f t="shared" si="3"/>
        <v>2.145</v>
      </c>
    </row>
    <row r="45" spans="1:13" ht="43.5" customHeight="1" thickBot="1">
      <c r="A45" s="871"/>
      <c r="B45" s="872"/>
      <c r="C45" s="874"/>
      <c r="D45" s="68" t="s">
        <v>55</v>
      </c>
      <c r="E45" s="70">
        <v>15</v>
      </c>
      <c r="F45" s="70">
        <v>12</v>
      </c>
      <c r="G45" s="70">
        <v>0.24</v>
      </c>
      <c r="H45" s="70"/>
      <c r="I45" s="70">
        <v>1.09</v>
      </c>
      <c r="J45" s="187"/>
      <c r="K45" s="187">
        <v>4.9</v>
      </c>
      <c r="L45" s="210">
        <v>24.2</v>
      </c>
      <c r="M45" s="509">
        <f t="shared" si="3"/>
        <v>0.363</v>
      </c>
    </row>
    <row r="46" spans="1:13" ht="43.5" customHeight="1" thickBot="1">
      <c r="A46" s="865"/>
      <c r="B46" s="859"/>
      <c r="C46" s="874"/>
      <c r="D46" s="68" t="s">
        <v>61</v>
      </c>
      <c r="E46" s="403">
        <v>200</v>
      </c>
      <c r="F46" s="72">
        <v>144</v>
      </c>
      <c r="G46" s="72">
        <v>4</v>
      </c>
      <c r="H46" s="72">
        <v>0.58</v>
      </c>
      <c r="I46" s="72">
        <v>29.87</v>
      </c>
      <c r="J46" s="206">
        <v>28.8</v>
      </c>
      <c r="K46" s="206">
        <v>115.2</v>
      </c>
      <c r="L46" s="210">
        <v>17.6</v>
      </c>
      <c r="M46" s="509">
        <f t="shared" si="3"/>
        <v>3.5200000000000005</v>
      </c>
    </row>
    <row r="47" spans="1:13" ht="43.5" customHeight="1" thickBot="1">
      <c r="A47" s="865"/>
      <c r="B47" s="859"/>
      <c r="C47" s="875"/>
      <c r="D47" s="68" t="s">
        <v>18</v>
      </c>
      <c r="E47" s="70">
        <v>4</v>
      </c>
      <c r="F47" s="70">
        <v>4</v>
      </c>
      <c r="G47" s="70"/>
      <c r="H47" s="70">
        <v>3.75</v>
      </c>
      <c r="I47" s="70"/>
      <c r="J47" s="187"/>
      <c r="K47" s="187">
        <v>34.92</v>
      </c>
      <c r="L47" s="210">
        <v>80.6</v>
      </c>
      <c r="M47" s="509">
        <f t="shared" si="3"/>
        <v>0.32239999999999996</v>
      </c>
    </row>
    <row r="48" spans="1:13" ht="43.5" customHeight="1" thickBot="1">
      <c r="A48" s="841"/>
      <c r="B48" s="841"/>
      <c r="C48" s="841"/>
      <c r="D48" s="841"/>
      <c r="E48" s="841"/>
      <c r="F48" s="841"/>
      <c r="G48" s="135">
        <f>SUM(G41:G47)</f>
        <v>16.3</v>
      </c>
      <c r="H48" s="135">
        <f>SUM(H41:H47)</f>
        <v>15.78</v>
      </c>
      <c r="I48" s="135">
        <f>SUM(I41:I47)</f>
        <v>33.34</v>
      </c>
      <c r="J48" s="135">
        <f>SUM(J41:J47)</f>
        <v>28.8</v>
      </c>
      <c r="K48" s="186">
        <f>SUM(K41:K47)</f>
        <v>316.22</v>
      </c>
      <c r="L48" s="186"/>
      <c r="M48" s="186">
        <f>SUM(M41:M47)</f>
        <v>30.495399999999997</v>
      </c>
    </row>
    <row r="49" spans="1:13" ht="43.5" customHeight="1" thickBot="1">
      <c r="A49" s="849"/>
      <c r="B49" s="849"/>
      <c r="C49" s="849"/>
      <c r="D49" s="849"/>
      <c r="E49" s="849"/>
      <c r="F49" s="849"/>
      <c r="G49" s="34"/>
      <c r="H49" s="34"/>
      <c r="I49" s="34"/>
      <c r="J49" s="192"/>
      <c r="K49" s="192"/>
      <c r="L49" s="338"/>
      <c r="M49" s="320">
        <f t="shared" si="0"/>
        <v>0</v>
      </c>
    </row>
    <row r="50" spans="1:13" ht="43.5" customHeight="1" thickBot="1">
      <c r="A50" s="781" t="s">
        <v>243</v>
      </c>
      <c r="B50" s="727">
        <v>200</v>
      </c>
      <c r="C50" s="720">
        <v>19</v>
      </c>
      <c r="D50" s="43" t="s">
        <v>244</v>
      </c>
      <c r="E50" s="170">
        <v>25</v>
      </c>
      <c r="F50" s="170">
        <v>22</v>
      </c>
      <c r="G50" s="170">
        <v>0.1</v>
      </c>
      <c r="H50" s="170">
        <v>0.09</v>
      </c>
      <c r="I50" s="170">
        <v>0.98</v>
      </c>
      <c r="J50" s="180">
        <v>36.3</v>
      </c>
      <c r="K50" s="180">
        <v>9.9</v>
      </c>
      <c r="L50" s="238">
        <v>73.7</v>
      </c>
      <c r="M50" s="320">
        <f t="shared" si="0"/>
        <v>1.8425</v>
      </c>
    </row>
    <row r="51" spans="1:13" ht="43.5" customHeight="1" thickBot="1">
      <c r="A51" s="781"/>
      <c r="B51" s="727"/>
      <c r="C51" s="799"/>
      <c r="D51" s="43" t="s">
        <v>100</v>
      </c>
      <c r="E51" s="171">
        <v>12</v>
      </c>
      <c r="F51" s="171">
        <v>12</v>
      </c>
      <c r="G51" s="171"/>
      <c r="H51" s="171"/>
      <c r="I51" s="171">
        <v>11.4</v>
      </c>
      <c r="J51" s="181"/>
      <c r="K51" s="181">
        <v>46.8</v>
      </c>
      <c r="L51" s="326">
        <v>43.89</v>
      </c>
      <c r="M51" s="320">
        <f t="shared" si="0"/>
        <v>0.52668</v>
      </c>
    </row>
    <row r="52" spans="1:13" ht="43.5" customHeight="1" thickBot="1">
      <c r="A52" s="784"/>
      <c r="B52" s="785"/>
      <c r="C52" s="785"/>
      <c r="D52" s="785"/>
      <c r="E52" s="785"/>
      <c r="F52" s="786"/>
      <c r="G52" s="36">
        <f>SUM(G50,G51)</f>
        <v>0.1</v>
      </c>
      <c r="H52" s="36">
        <f>SUM(H50:H51)</f>
        <v>0.09</v>
      </c>
      <c r="I52" s="36">
        <f>SUM(I50:I51)</f>
        <v>12.38</v>
      </c>
      <c r="J52" s="36">
        <f>SUM(J50:J51)</f>
        <v>36.3</v>
      </c>
      <c r="K52" s="185">
        <f>SUM(K50:K51)</f>
        <v>56.699999999999996</v>
      </c>
      <c r="L52" s="185"/>
      <c r="M52" s="185">
        <f>SUM(M50:M51)</f>
        <v>2.36918</v>
      </c>
    </row>
    <row r="53" spans="1:13" ht="43.5" customHeight="1" thickBot="1">
      <c r="A53" s="67" t="s">
        <v>44</v>
      </c>
      <c r="B53" s="65">
        <v>35</v>
      </c>
      <c r="C53" s="65"/>
      <c r="D53" s="68" t="s">
        <v>25</v>
      </c>
      <c r="E53" s="70">
        <v>35</v>
      </c>
      <c r="F53" s="70">
        <v>35</v>
      </c>
      <c r="G53" s="70">
        <v>1.82</v>
      </c>
      <c r="H53" s="70">
        <v>0.42</v>
      </c>
      <c r="I53" s="70">
        <v>15.48</v>
      </c>
      <c r="J53" s="187"/>
      <c r="K53" s="187">
        <v>74.9</v>
      </c>
      <c r="L53" s="210">
        <v>53.16</v>
      </c>
      <c r="M53" s="320">
        <f t="shared" si="0"/>
        <v>1.8605999999999998</v>
      </c>
    </row>
    <row r="54" spans="1:13" ht="43.5" customHeight="1" thickBot="1">
      <c r="A54" s="859" t="s">
        <v>29</v>
      </c>
      <c r="B54" s="859"/>
      <c r="C54" s="859"/>
      <c r="D54" s="859"/>
      <c r="E54" s="859"/>
      <c r="F54" s="859"/>
      <c r="G54" s="34">
        <f>G32+G40+G49+G52+G53</f>
        <v>8.889999999999999</v>
      </c>
      <c r="H54" s="34">
        <f>H32+H40+H49+H52+H53</f>
        <v>4.08</v>
      </c>
      <c r="I54" s="34">
        <f>I32+I40+I48+I52+I53</f>
        <v>86.21000000000001</v>
      </c>
      <c r="J54" s="34">
        <f>J32+J40+J48+J52+J53</f>
        <v>128.37</v>
      </c>
      <c r="K54" s="192">
        <f>K32+K40+K52+K53+K48</f>
        <v>611.76</v>
      </c>
      <c r="L54" s="192"/>
      <c r="M54" s="192">
        <f>M32+M40+M52+M53+M48</f>
        <v>47.73325</v>
      </c>
    </row>
    <row r="55" spans="1:13" ht="43.5" customHeight="1" thickBot="1">
      <c r="A55" s="859" t="s">
        <v>26</v>
      </c>
      <c r="B55" s="859"/>
      <c r="C55" s="859"/>
      <c r="D55" s="859"/>
      <c r="E55" s="859"/>
      <c r="F55" s="859"/>
      <c r="G55" s="859"/>
      <c r="H55" s="859"/>
      <c r="I55" s="859"/>
      <c r="J55" s="860"/>
      <c r="K55" s="860"/>
      <c r="L55" s="338"/>
      <c r="M55" s="320">
        <f t="shared" si="0"/>
        <v>0</v>
      </c>
    </row>
    <row r="56" spans="1:13" ht="43.5" customHeight="1" thickBot="1">
      <c r="A56" s="781" t="s">
        <v>426</v>
      </c>
      <c r="B56" s="727">
        <v>150</v>
      </c>
      <c r="C56" s="720"/>
      <c r="D56" s="169" t="s">
        <v>188</v>
      </c>
      <c r="E56" s="170">
        <v>45</v>
      </c>
      <c r="F56" s="170">
        <v>45</v>
      </c>
      <c r="G56" s="170">
        <v>8.68</v>
      </c>
      <c r="H56" s="170">
        <v>0.99</v>
      </c>
      <c r="I56" s="170">
        <v>8.91</v>
      </c>
      <c r="J56" s="180"/>
      <c r="K56" s="180">
        <v>135.45</v>
      </c>
      <c r="L56" s="238">
        <v>23.1</v>
      </c>
      <c r="M56" s="320">
        <f t="shared" si="0"/>
        <v>1.0395</v>
      </c>
    </row>
    <row r="57" spans="1:13" ht="43.5" customHeight="1" thickBot="1">
      <c r="A57" s="781"/>
      <c r="B57" s="727"/>
      <c r="C57" s="721"/>
      <c r="D57" s="68" t="s">
        <v>11</v>
      </c>
      <c r="E57" s="70">
        <v>5</v>
      </c>
      <c r="F57" s="70">
        <v>5</v>
      </c>
      <c r="G57" s="70">
        <v>0.02</v>
      </c>
      <c r="H57" s="70">
        <v>3.92</v>
      </c>
      <c r="I57" s="70">
        <v>0.02</v>
      </c>
      <c r="J57" s="187"/>
      <c r="K57" s="187">
        <v>36.7</v>
      </c>
      <c r="L57" s="210">
        <v>429</v>
      </c>
      <c r="M57" s="509">
        <f t="shared" si="0"/>
        <v>2.145</v>
      </c>
    </row>
    <row r="58" spans="1:13" ht="43.5" customHeight="1" thickBot="1">
      <c r="A58" s="781"/>
      <c r="B58" s="727"/>
      <c r="C58" s="721"/>
      <c r="D58" s="68" t="s">
        <v>18</v>
      </c>
      <c r="E58" s="70">
        <v>4</v>
      </c>
      <c r="F58" s="70">
        <v>4</v>
      </c>
      <c r="G58" s="70"/>
      <c r="H58" s="70">
        <v>3.75</v>
      </c>
      <c r="I58" s="70"/>
      <c r="J58" s="187"/>
      <c r="K58" s="187">
        <v>34.92</v>
      </c>
      <c r="L58" s="210">
        <v>80.6</v>
      </c>
      <c r="M58" s="509">
        <f t="shared" si="0"/>
        <v>0.32239999999999996</v>
      </c>
    </row>
    <row r="59" spans="1:13" ht="43.5" customHeight="1" thickBot="1">
      <c r="A59" s="781"/>
      <c r="B59" s="727"/>
      <c r="C59" s="721"/>
      <c r="D59" s="172" t="s">
        <v>445</v>
      </c>
      <c r="E59" s="173">
        <v>5</v>
      </c>
      <c r="F59" s="173">
        <v>4</v>
      </c>
      <c r="G59" s="173">
        <v>0.05</v>
      </c>
      <c r="H59" s="173"/>
      <c r="I59" s="173">
        <v>0.14</v>
      </c>
      <c r="J59" s="182">
        <v>0.42</v>
      </c>
      <c r="K59" s="182">
        <v>0.8</v>
      </c>
      <c r="L59" s="239">
        <v>24.2</v>
      </c>
      <c r="M59" s="347">
        <f t="shared" si="0"/>
        <v>0.121</v>
      </c>
    </row>
    <row r="60" spans="1:13" ht="43.5" customHeight="1" thickBot="1">
      <c r="A60" s="781"/>
      <c r="B60" s="727"/>
      <c r="C60" s="721"/>
      <c r="D60" s="169" t="s">
        <v>22</v>
      </c>
      <c r="E60" s="170">
        <v>10</v>
      </c>
      <c r="F60" s="170">
        <v>8</v>
      </c>
      <c r="G60" s="170">
        <v>0.02</v>
      </c>
      <c r="H60" s="170"/>
      <c r="I60" s="170">
        <v>0.58</v>
      </c>
      <c r="J60" s="180">
        <v>0.4</v>
      </c>
      <c r="K60" s="180">
        <v>2.7</v>
      </c>
      <c r="L60" s="238">
        <v>20.9</v>
      </c>
      <c r="M60" s="320">
        <f t="shared" si="0"/>
        <v>0.209</v>
      </c>
    </row>
    <row r="61" spans="1:13" ht="43.5" customHeight="1" thickBot="1">
      <c r="A61" s="388"/>
      <c r="B61" s="66"/>
      <c r="C61" s="66"/>
      <c r="D61" s="68"/>
      <c r="E61" s="70"/>
      <c r="F61" s="70"/>
      <c r="G61" s="34">
        <f>SUM(G56:G60)</f>
        <v>8.77</v>
      </c>
      <c r="H61" s="34">
        <f>SUM(H56:H60)</f>
        <v>8.66</v>
      </c>
      <c r="I61" s="34">
        <f>SUM(I56:I60)</f>
        <v>9.65</v>
      </c>
      <c r="J61" s="34">
        <f>SUM(J56:J60)</f>
        <v>0.8200000000000001</v>
      </c>
      <c r="K61" s="34">
        <f>SUM(K56:K60)</f>
        <v>210.57</v>
      </c>
      <c r="L61" s="34"/>
      <c r="M61" s="34">
        <f>SUM(M56:M60)</f>
        <v>3.8369</v>
      </c>
    </row>
    <row r="62" spans="1:13" ht="54.75" customHeight="1" thickBot="1">
      <c r="A62" s="53" t="s">
        <v>420</v>
      </c>
      <c r="B62" s="36">
        <v>20</v>
      </c>
      <c r="C62" s="36"/>
      <c r="D62" s="43" t="s">
        <v>420</v>
      </c>
      <c r="E62" s="46">
        <v>20</v>
      </c>
      <c r="F62" s="46">
        <v>20</v>
      </c>
      <c r="G62" s="46">
        <v>0.7</v>
      </c>
      <c r="H62" s="46">
        <v>0.24</v>
      </c>
      <c r="I62" s="46">
        <v>14.6</v>
      </c>
      <c r="J62" s="184"/>
      <c r="K62" s="184">
        <v>61.8</v>
      </c>
      <c r="L62" s="664">
        <v>77</v>
      </c>
      <c r="M62" s="320">
        <f>L62*E62/1000</f>
        <v>1.54</v>
      </c>
    </row>
    <row r="63" spans="1:13" ht="54.75" customHeight="1" thickBot="1">
      <c r="A63" s="53"/>
      <c r="B63" s="36"/>
      <c r="C63" s="36"/>
      <c r="D63" s="43"/>
      <c r="E63" s="46"/>
      <c r="F63" s="46"/>
      <c r="G63" s="46"/>
      <c r="H63" s="46"/>
      <c r="I63" s="46"/>
      <c r="J63" s="184"/>
      <c r="K63" s="184"/>
      <c r="L63" s="664"/>
      <c r="M63" s="320"/>
    </row>
    <row r="64" spans="1:13" ht="39.75" customHeight="1" thickBot="1">
      <c r="A64" s="75" t="s">
        <v>134</v>
      </c>
      <c r="B64" s="65">
        <v>35</v>
      </c>
      <c r="C64" s="65"/>
      <c r="D64" s="76" t="s">
        <v>134</v>
      </c>
      <c r="E64" s="49">
        <v>35</v>
      </c>
      <c r="F64" s="49">
        <v>35</v>
      </c>
      <c r="G64" s="49">
        <v>2.49</v>
      </c>
      <c r="H64" s="49">
        <v>0.39</v>
      </c>
      <c r="I64" s="49">
        <v>16.24</v>
      </c>
      <c r="J64" s="197"/>
      <c r="K64" s="197">
        <v>80.15</v>
      </c>
      <c r="L64" s="232">
        <v>60.18</v>
      </c>
      <c r="M64" s="320">
        <f>L64*E64/1000</f>
        <v>2.1063</v>
      </c>
    </row>
    <row r="65" spans="1:13" ht="43.5" customHeight="1" thickBot="1">
      <c r="A65" s="861"/>
      <c r="B65" s="869"/>
      <c r="C65" s="869"/>
      <c r="D65" s="869"/>
      <c r="E65" s="869"/>
      <c r="F65" s="869"/>
      <c r="G65" s="869"/>
      <c r="H65" s="869"/>
      <c r="I65" s="869"/>
      <c r="J65" s="869"/>
      <c r="K65" s="869"/>
      <c r="L65" s="210"/>
      <c r="M65" s="320">
        <f t="shared" si="0"/>
        <v>0</v>
      </c>
    </row>
    <row r="66" spans="1:13" ht="43.5" customHeight="1" thickBot="1">
      <c r="A66" s="864" t="s">
        <v>190</v>
      </c>
      <c r="B66" s="800">
        <v>200</v>
      </c>
      <c r="C66" s="722">
        <v>3</v>
      </c>
      <c r="D66" s="81" t="s">
        <v>24</v>
      </c>
      <c r="E66" s="70">
        <v>100</v>
      </c>
      <c r="F66" s="70">
        <v>100</v>
      </c>
      <c r="G66" s="70">
        <v>2.8</v>
      </c>
      <c r="H66" s="70">
        <v>3.2</v>
      </c>
      <c r="I66" s="70">
        <v>4.7</v>
      </c>
      <c r="J66" s="187">
        <v>1.3</v>
      </c>
      <c r="K66" s="187">
        <v>59</v>
      </c>
      <c r="L66" s="210">
        <v>39.6</v>
      </c>
      <c r="M66" s="320">
        <f t="shared" si="0"/>
        <v>3.96</v>
      </c>
    </row>
    <row r="67" spans="1:13" ht="43.5" customHeight="1" thickBot="1">
      <c r="A67" s="865"/>
      <c r="B67" s="859"/>
      <c r="C67" s="857"/>
      <c r="D67" s="71" t="s">
        <v>110</v>
      </c>
      <c r="E67" s="70">
        <v>1</v>
      </c>
      <c r="F67" s="70">
        <v>1</v>
      </c>
      <c r="G67" s="70"/>
      <c r="H67" s="70"/>
      <c r="I67" s="70"/>
      <c r="J67" s="187"/>
      <c r="K67" s="187"/>
      <c r="L67" s="210">
        <v>473</v>
      </c>
      <c r="M67" s="320">
        <f t="shared" si="0"/>
        <v>0.473</v>
      </c>
    </row>
    <row r="68" spans="1:13" ht="43.5" customHeight="1" thickBot="1">
      <c r="A68" s="865"/>
      <c r="B68" s="859"/>
      <c r="C68" s="858"/>
      <c r="D68" s="71" t="s">
        <v>92</v>
      </c>
      <c r="E68" s="171">
        <v>12</v>
      </c>
      <c r="F68" s="171">
        <v>12</v>
      </c>
      <c r="G68" s="171"/>
      <c r="H68" s="171"/>
      <c r="I68" s="171">
        <v>11.4</v>
      </c>
      <c r="J68" s="181"/>
      <c r="K68" s="181">
        <v>46.8</v>
      </c>
      <c r="L68" s="326">
        <v>43.89</v>
      </c>
      <c r="M68" s="320">
        <f>L68*E68/1000</f>
        <v>0.52668</v>
      </c>
    </row>
    <row r="69" spans="1:13" ht="43.5" customHeight="1" thickBot="1">
      <c r="A69" s="849"/>
      <c r="B69" s="849"/>
      <c r="C69" s="849"/>
      <c r="D69" s="849"/>
      <c r="E69" s="849"/>
      <c r="F69" s="849"/>
      <c r="G69" s="34">
        <f>SUM(G66:G68)</f>
        <v>2.8</v>
      </c>
      <c r="H69" s="34">
        <f aca="true" t="shared" si="4" ref="H69:M69">SUM(H66:H68)</f>
        <v>3.2</v>
      </c>
      <c r="I69" s="34">
        <f t="shared" si="4"/>
        <v>16.1</v>
      </c>
      <c r="J69" s="34">
        <f t="shared" si="4"/>
        <v>1.3</v>
      </c>
      <c r="K69" s="34">
        <f t="shared" si="4"/>
        <v>105.8</v>
      </c>
      <c r="L69" s="34"/>
      <c r="M69" s="34">
        <f t="shared" si="4"/>
        <v>4.95968</v>
      </c>
    </row>
    <row r="70" spans="1:13" ht="43.5" customHeight="1" thickBot="1">
      <c r="A70" s="859" t="s">
        <v>31</v>
      </c>
      <c r="B70" s="859"/>
      <c r="C70" s="859"/>
      <c r="D70" s="859"/>
      <c r="E70" s="859"/>
      <c r="F70" s="859"/>
      <c r="G70" s="34">
        <f>G61+G62+G69+G64</f>
        <v>14.76</v>
      </c>
      <c r="H70" s="34">
        <f aca="true" t="shared" si="5" ref="H70:M70">H61+H62+H69+H64</f>
        <v>12.490000000000002</v>
      </c>
      <c r="I70" s="34">
        <f t="shared" si="5"/>
        <v>56.59</v>
      </c>
      <c r="J70" s="34">
        <f t="shared" si="5"/>
        <v>2.12</v>
      </c>
      <c r="K70" s="34">
        <f t="shared" si="5"/>
        <v>458.32000000000005</v>
      </c>
      <c r="L70" s="34"/>
      <c r="M70" s="34">
        <f t="shared" si="5"/>
        <v>12.442879999999999</v>
      </c>
    </row>
    <row r="71" spans="1:13" ht="43.5" customHeight="1" thickBot="1">
      <c r="A71" s="859" t="s">
        <v>32</v>
      </c>
      <c r="B71" s="859"/>
      <c r="C71" s="859"/>
      <c r="D71" s="859"/>
      <c r="E71" s="859"/>
      <c r="F71" s="859"/>
      <c r="G71" s="34">
        <f>G22+G26+G54+G70</f>
        <v>36.589999999999996</v>
      </c>
      <c r="H71" s="34">
        <f>H22+H26+H54+H70</f>
        <v>34.603</v>
      </c>
      <c r="I71" s="34">
        <f>I22+I26+I54+I70+H71</f>
        <v>246.603</v>
      </c>
      <c r="J71" s="528">
        <f>J22+J26+J54+J70</f>
        <v>143.39000000000001</v>
      </c>
      <c r="K71" s="192">
        <f>K22+K26+K54+K70</f>
        <v>1647.81</v>
      </c>
      <c r="L71" s="192"/>
      <c r="M71" s="192">
        <f>M22+M26+M54+M70</f>
        <v>100.57556</v>
      </c>
    </row>
  </sheetData>
  <sheetProtection/>
  <mergeCells count="44">
    <mergeCell ref="B33:B39"/>
    <mergeCell ref="A40:F40"/>
    <mergeCell ref="A50:A51"/>
    <mergeCell ref="A33:A39"/>
    <mergeCell ref="A41:A47"/>
    <mergeCell ref="A70:F70"/>
    <mergeCell ref="C41:C47"/>
    <mergeCell ref="A71:F71"/>
    <mergeCell ref="A55:K55"/>
    <mergeCell ref="A69:F69"/>
    <mergeCell ref="A65:K65"/>
    <mergeCell ref="A56:A60"/>
    <mergeCell ref="C56:C60"/>
    <mergeCell ref="A66:A68"/>
    <mergeCell ref="B66:B68"/>
    <mergeCell ref="C66:C68"/>
    <mergeCell ref="B18:B20"/>
    <mergeCell ref="A21:F21"/>
    <mergeCell ref="A54:F54"/>
    <mergeCell ref="A52:F52"/>
    <mergeCell ref="A49:F49"/>
    <mergeCell ref="B41:B47"/>
    <mergeCell ref="A48:F48"/>
    <mergeCell ref="C50:C51"/>
    <mergeCell ref="A32:F32"/>
    <mergeCell ref="B50:B51"/>
    <mergeCell ref="A17:F17"/>
    <mergeCell ref="A22:F22"/>
    <mergeCell ref="A23:K23"/>
    <mergeCell ref="A27:K27"/>
    <mergeCell ref="A28:A31"/>
    <mergeCell ref="B56:B60"/>
    <mergeCell ref="A18:A20"/>
    <mergeCell ref="B28:B31"/>
    <mergeCell ref="C18:C20"/>
    <mergeCell ref="C33:C39"/>
    <mergeCell ref="A6:K6"/>
    <mergeCell ref="A8:K8"/>
    <mergeCell ref="A9:A12"/>
    <mergeCell ref="B9:B12"/>
    <mergeCell ref="A13:F13"/>
    <mergeCell ref="A14:A16"/>
    <mergeCell ref="B14:B16"/>
    <mergeCell ref="C14:C16"/>
  </mergeCells>
  <printOptions/>
  <pageMargins left="0.7" right="0.17" top="0.37" bottom="0.42" header="0.3" footer="0.3"/>
  <pageSetup horizontalDpi="600" verticalDpi="600" orientation="portrait" paperSize="9" scale="2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62"/>
  <sheetViews>
    <sheetView view="pageBreakPreview" zoomScale="36" zoomScaleNormal="84" zoomScaleSheetLayoutView="36" zoomScalePageLayoutView="0" workbookViewId="0" topLeftCell="A38">
      <selection activeCell="K20" sqref="K20"/>
    </sheetView>
  </sheetViews>
  <sheetFormatPr defaultColWidth="9.140625" defaultRowHeight="15"/>
  <cols>
    <col min="1" max="1" width="61.8515625" style="9" customWidth="1"/>
    <col min="2" max="3" width="25.57421875" style="3" customWidth="1"/>
    <col min="4" max="4" width="75.28125" style="0" customWidth="1"/>
    <col min="5" max="5" width="26.7109375" style="0" customWidth="1"/>
    <col min="6" max="6" width="25.57421875" style="0" customWidth="1"/>
    <col min="7" max="9" width="22.7109375" style="0" customWidth="1"/>
    <col min="10" max="10" width="38.28125" style="0" customWidth="1"/>
    <col min="11" max="11" width="32.8515625" style="0" customWidth="1"/>
    <col min="12" max="12" width="27.28125" style="0" customWidth="1"/>
  </cols>
  <sheetData>
    <row r="3" spans="1:12" ht="61.5">
      <c r="A3" s="17"/>
      <c r="B3" s="18"/>
      <c r="C3" s="18"/>
      <c r="D3" s="62" t="s">
        <v>160</v>
      </c>
      <c r="E3" s="61"/>
      <c r="F3" s="61"/>
      <c r="G3" s="19"/>
      <c r="H3" s="19"/>
      <c r="I3" s="19"/>
      <c r="J3" s="25" t="s">
        <v>443</v>
      </c>
      <c r="K3" s="25"/>
      <c r="L3" s="183"/>
    </row>
    <row r="4" spans="1:12" ht="47.25" thickBot="1">
      <c r="A4" s="56"/>
      <c r="B4" s="31"/>
      <c r="C4" s="31"/>
      <c r="D4" s="93" t="s">
        <v>283</v>
      </c>
      <c r="E4" s="32"/>
      <c r="F4" s="32"/>
      <c r="G4" s="32"/>
      <c r="H4" s="30"/>
      <c r="I4" s="24"/>
      <c r="J4" s="32"/>
      <c r="K4" s="32"/>
      <c r="L4" s="183"/>
    </row>
    <row r="5" spans="1:12" ht="88.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211" t="s">
        <v>8</v>
      </c>
      <c r="K5" s="353" t="s">
        <v>260</v>
      </c>
      <c r="L5" s="320" t="s">
        <v>237</v>
      </c>
    </row>
    <row r="6" spans="1:12" ht="45.7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338"/>
      <c r="L6" s="320"/>
    </row>
    <row r="7" spans="1:12" ht="50.25" customHeight="1" thickBot="1">
      <c r="A7" s="67"/>
      <c r="B7" s="66"/>
      <c r="C7" s="66"/>
      <c r="D7" s="68"/>
      <c r="E7" s="703"/>
      <c r="F7" s="70"/>
      <c r="G7" s="70"/>
      <c r="H7" s="70"/>
      <c r="I7" s="70"/>
      <c r="J7" s="187"/>
      <c r="K7" s="356"/>
      <c r="L7" s="355"/>
    </row>
    <row r="8" spans="1:12" ht="45.75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861"/>
      <c r="K8" s="210"/>
      <c r="L8" s="355">
        <f>E8*K8/1000</f>
        <v>0</v>
      </c>
    </row>
    <row r="9" spans="1:12" ht="45.75" customHeight="1" thickBot="1">
      <c r="A9" s="734" t="s">
        <v>56</v>
      </c>
      <c r="B9" s="727">
        <v>150</v>
      </c>
      <c r="C9" s="720">
        <v>14</v>
      </c>
      <c r="D9" s="45" t="s">
        <v>34</v>
      </c>
      <c r="E9" s="397">
        <v>30</v>
      </c>
      <c r="F9" s="46">
        <v>30</v>
      </c>
      <c r="G9" s="46">
        <v>1.57</v>
      </c>
      <c r="H9" s="46">
        <v>0.22</v>
      </c>
      <c r="I9" s="46">
        <v>17.75</v>
      </c>
      <c r="J9" s="184">
        <v>81.5</v>
      </c>
      <c r="K9" s="327">
        <v>53.9</v>
      </c>
      <c r="L9" s="320">
        <f>K9*E9/1000</f>
        <v>1.617</v>
      </c>
    </row>
    <row r="10" spans="1:12" ht="45.75" customHeight="1" thickBot="1">
      <c r="A10" s="734"/>
      <c r="B10" s="727"/>
      <c r="C10" s="721"/>
      <c r="D10" s="45" t="s">
        <v>24</v>
      </c>
      <c r="E10" s="46">
        <v>100</v>
      </c>
      <c r="F10" s="46">
        <v>100</v>
      </c>
      <c r="G10" s="46">
        <v>2.8</v>
      </c>
      <c r="H10" s="46">
        <v>3.2</v>
      </c>
      <c r="I10" s="46">
        <v>4.7</v>
      </c>
      <c r="J10" s="184">
        <v>59</v>
      </c>
      <c r="K10" s="326">
        <v>39.6</v>
      </c>
      <c r="L10" s="320">
        <f>K10*E10/1000</f>
        <v>3.96</v>
      </c>
    </row>
    <row r="11" spans="1:12" ht="45.75" customHeight="1" thickBot="1">
      <c r="A11" s="734"/>
      <c r="B11" s="727"/>
      <c r="C11" s="721"/>
      <c r="D11" s="45" t="s">
        <v>13</v>
      </c>
      <c r="E11" s="46">
        <v>5</v>
      </c>
      <c r="F11" s="46">
        <v>5</v>
      </c>
      <c r="G11" s="46"/>
      <c r="H11" s="46"/>
      <c r="I11" s="46">
        <v>4.77</v>
      </c>
      <c r="J11" s="184">
        <v>19.5</v>
      </c>
      <c r="K11" s="326">
        <v>43.89</v>
      </c>
      <c r="L11" s="320">
        <f>K11*E11/1000</f>
        <v>0.21944999999999998</v>
      </c>
    </row>
    <row r="12" spans="1:12" ht="45.75" customHeight="1" thickBot="1">
      <c r="A12" s="734"/>
      <c r="B12" s="727"/>
      <c r="C12" s="799"/>
      <c r="D12" s="45" t="s">
        <v>11</v>
      </c>
      <c r="E12" s="46">
        <v>5</v>
      </c>
      <c r="F12" s="46">
        <v>5</v>
      </c>
      <c r="G12" s="46">
        <v>0.02</v>
      </c>
      <c r="H12" s="46">
        <v>3.92</v>
      </c>
      <c r="I12" s="46">
        <v>0.02</v>
      </c>
      <c r="J12" s="184">
        <v>36.7</v>
      </c>
      <c r="K12" s="327">
        <v>429</v>
      </c>
      <c r="L12" s="320">
        <f>K12*E12/1000</f>
        <v>2.145</v>
      </c>
    </row>
    <row r="13" spans="1:12" ht="45.75" customHeight="1" thickBot="1">
      <c r="A13" s="849"/>
      <c r="B13" s="849"/>
      <c r="C13" s="849"/>
      <c r="D13" s="849"/>
      <c r="E13" s="849"/>
      <c r="F13" s="849"/>
      <c r="G13" s="34">
        <f>SUM(G9:G12)</f>
        <v>4.39</v>
      </c>
      <c r="H13" s="34">
        <f>SUM(H9:H12)</f>
        <v>7.34</v>
      </c>
      <c r="I13" s="34">
        <f>SUM(I9:I12)</f>
        <v>27.24</v>
      </c>
      <c r="J13" s="34">
        <f>SUM(J9:J12)</f>
        <v>196.7</v>
      </c>
      <c r="K13" s="34"/>
      <c r="L13" s="34">
        <f>SUM(L9:L12)</f>
        <v>7.94145</v>
      </c>
    </row>
    <row r="14" spans="1:12" ht="45.75" customHeight="1" thickBot="1">
      <c r="A14" s="888" t="s">
        <v>101</v>
      </c>
      <c r="B14" s="872" t="s">
        <v>435</v>
      </c>
      <c r="C14" s="873"/>
      <c r="D14" s="71" t="s">
        <v>46</v>
      </c>
      <c r="E14" s="49">
        <v>35</v>
      </c>
      <c r="F14" s="49">
        <v>35</v>
      </c>
      <c r="G14" s="49">
        <v>2.49</v>
      </c>
      <c r="H14" s="49">
        <v>0.39</v>
      </c>
      <c r="I14" s="49">
        <v>16.24</v>
      </c>
      <c r="J14" s="197">
        <v>80.15</v>
      </c>
      <c r="K14" s="355">
        <v>60.18</v>
      </c>
      <c r="L14" s="700">
        <f>E14*K14/1000</f>
        <v>2.1063</v>
      </c>
    </row>
    <row r="15" spans="1:12" ht="45.75" customHeight="1" thickBot="1">
      <c r="A15" s="888"/>
      <c r="B15" s="859"/>
      <c r="C15" s="875"/>
      <c r="D15" s="71" t="s">
        <v>99</v>
      </c>
      <c r="E15" s="70">
        <v>7</v>
      </c>
      <c r="F15" s="70">
        <v>7</v>
      </c>
      <c r="G15" s="70">
        <v>0.02</v>
      </c>
      <c r="H15" s="70">
        <v>5.49</v>
      </c>
      <c r="I15" s="70">
        <v>0.03</v>
      </c>
      <c r="J15" s="187">
        <v>51.38</v>
      </c>
      <c r="K15" s="210">
        <v>429</v>
      </c>
      <c r="L15" s="355">
        <f>E15*K15/1000</f>
        <v>3.003</v>
      </c>
    </row>
    <row r="16" spans="1:12" ht="45.75" customHeight="1" thickBot="1">
      <c r="A16" s="849"/>
      <c r="B16" s="849"/>
      <c r="C16" s="849"/>
      <c r="D16" s="849"/>
      <c r="E16" s="849"/>
      <c r="F16" s="849"/>
      <c r="G16" s="34">
        <f>SUM(G14:G15)</f>
        <v>2.5100000000000002</v>
      </c>
      <c r="H16" s="34">
        <f>SUM(H14:H15)</f>
        <v>5.88</v>
      </c>
      <c r="I16" s="34">
        <f>SUM(I14:I15)</f>
        <v>16.27</v>
      </c>
      <c r="J16" s="192">
        <f>SUM(J15:J15)</f>
        <v>51.38</v>
      </c>
      <c r="K16" s="192"/>
      <c r="L16" s="192">
        <f>SUM(L14:L15)</f>
        <v>5.1093</v>
      </c>
    </row>
    <row r="17" spans="1:12" ht="45.75" customHeight="1" thickBot="1">
      <c r="A17" s="765" t="s">
        <v>270</v>
      </c>
      <c r="B17" s="722">
        <v>200</v>
      </c>
      <c r="C17" s="151"/>
      <c r="D17" s="71" t="s">
        <v>270</v>
      </c>
      <c r="E17" s="70">
        <v>1</v>
      </c>
      <c r="F17" s="70">
        <v>1</v>
      </c>
      <c r="G17" s="70"/>
      <c r="H17" s="70"/>
      <c r="I17" s="70">
        <v>0.64</v>
      </c>
      <c r="J17" s="187">
        <v>2.94</v>
      </c>
      <c r="K17" s="210">
        <v>1100</v>
      </c>
      <c r="L17" s="355">
        <f>E17*K17/1000</f>
        <v>1.1</v>
      </c>
    </row>
    <row r="18" spans="1:12" ht="45.75" customHeight="1" thickBot="1">
      <c r="A18" s="723"/>
      <c r="B18" s="723"/>
      <c r="C18" s="424">
        <v>16</v>
      </c>
      <c r="D18" s="71" t="s">
        <v>92</v>
      </c>
      <c r="E18" s="74">
        <v>10</v>
      </c>
      <c r="F18" s="74">
        <v>10</v>
      </c>
      <c r="G18" s="74"/>
      <c r="H18" s="74"/>
      <c r="I18" s="74">
        <v>9.5</v>
      </c>
      <c r="J18" s="203">
        <v>39</v>
      </c>
      <c r="K18" s="343">
        <v>43.89</v>
      </c>
      <c r="L18" s="355">
        <f>E18*K18/1000</f>
        <v>0.43889999999999996</v>
      </c>
    </row>
    <row r="19" spans="1:12" ht="45.75" customHeight="1" thickBot="1">
      <c r="A19" s="724"/>
      <c r="B19" s="724"/>
      <c r="C19" s="425"/>
      <c r="D19" s="71" t="s">
        <v>90</v>
      </c>
      <c r="E19" s="70">
        <v>100</v>
      </c>
      <c r="F19" s="70">
        <v>100</v>
      </c>
      <c r="G19" s="70">
        <v>2.8</v>
      </c>
      <c r="H19" s="70">
        <v>3.2</v>
      </c>
      <c r="I19" s="70">
        <v>4.7</v>
      </c>
      <c r="J19" s="187">
        <v>59</v>
      </c>
      <c r="K19" s="210">
        <v>39.6</v>
      </c>
      <c r="L19" s="355">
        <f>E19*K19/1000</f>
        <v>3.96</v>
      </c>
    </row>
    <row r="20" spans="1:12" ht="45.75" customHeight="1" thickBot="1">
      <c r="A20" s="849"/>
      <c r="B20" s="849"/>
      <c r="C20" s="849"/>
      <c r="D20" s="849"/>
      <c r="E20" s="849"/>
      <c r="F20" s="849"/>
      <c r="G20" s="34">
        <f>SUM(G17:G19)</f>
        <v>2.8</v>
      </c>
      <c r="H20" s="34">
        <f>SUM(H17:H19)</f>
        <v>3.2</v>
      </c>
      <c r="I20" s="34">
        <f>SUM(I17:I19)</f>
        <v>14.84</v>
      </c>
      <c r="J20" s="192">
        <f>SUM(J17:J19)</f>
        <v>100.94</v>
      </c>
      <c r="K20" s="192"/>
      <c r="L20" s="192">
        <f>SUM(L17:L19)</f>
        <v>5.4989</v>
      </c>
    </row>
    <row r="21" spans="1:12" ht="45.75" customHeight="1" thickBot="1">
      <c r="A21" s="859" t="s">
        <v>30</v>
      </c>
      <c r="B21" s="859"/>
      <c r="C21" s="859"/>
      <c r="D21" s="859"/>
      <c r="E21" s="859"/>
      <c r="F21" s="859"/>
      <c r="G21" s="34">
        <f>G7+G13+G16+G20</f>
        <v>9.7</v>
      </c>
      <c r="H21" s="34">
        <f>H7+H13+H16+H20</f>
        <v>16.419999999999998</v>
      </c>
      <c r="I21" s="34">
        <f>I7+I13+I16+I20</f>
        <v>58.349999999999994</v>
      </c>
      <c r="J21" s="192">
        <f>J7+J13+J16+J20</f>
        <v>349.02</v>
      </c>
      <c r="K21" s="192"/>
      <c r="L21" s="192">
        <f>L7+L13+L16+L20</f>
        <v>18.54965</v>
      </c>
    </row>
    <row r="22" spans="1:12" ht="45.75" customHeight="1" thickBot="1">
      <c r="A22" s="877" t="s">
        <v>14</v>
      </c>
      <c r="B22" s="877"/>
      <c r="C22" s="877"/>
      <c r="D22" s="877"/>
      <c r="E22" s="877"/>
      <c r="F22" s="877"/>
      <c r="G22" s="877"/>
      <c r="H22" s="877"/>
      <c r="I22" s="877"/>
      <c r="J22" s="878"/>
      <c r="K22" s="354"/>
      <c r="L22" s="355">
        <f aca="true" t="shared" si="0" ref="L22:L32">E22*K22/1000</f>
        <v>0</v>
      </c>
    </row>
    <row r="23" spans="1:12" s="289" customFormat="1" ht="63.75" customHeight="1" thickBot="1">
      <c r="A23" s="67" t="s">
        <v>10</v>
      </c>
      <c r="B23" s="66">
        <v>80</v>
      </c>
      <c r="C23" s="66"/>
      <c r="D23" s="68" t="s">
        <v>10</v>
      </c>
      <c r="E23" s="70">
        <v>80</v>
      </c>
      <c r="F23" s="70">
        <v>72</v>
      </c>
      <c r="G23" s="70">
        <v>0.32</v>
      </c>
      <c r="H23" s="70">
        <v>0.22</v>
      </c>
      <c r="I23" s="70">
        <v>8.33</v>
      </c>
      <c r="J23" s="187">
        <v>38.88</v>
      </c>
      <c r="K23" s="356">
        <v>121</v>
      </c>
      <c r="L23" s="355">
        <f>E23*K23/1000</f>
        <v>9.68</v>
      </c>
    </row>
    <row r="24" spans="1:12" s="289" customFormat="1" ht="51.75" customHeight="1" thickBot="1">
      <c r="A24" s="67"/>
      <c r="B24" s="66"/>
      <c r="C24" s="66"/>
      <c r="D24" s="68"/>
      <c r="E24" s="70"/>
      <c r="F24" s="70"/>
      <c r="G24" s="70"/>
      <c r="H24" s="70"/>
      <c r="I24" s="304"/>
      <c r="J24" s="503"/>
      <c r="K24" s="377"/>
      <c r="L24" s="348"/>
    </row>
    <row r="25" spans="1:12" s="289" customFormat="1" ht="54.75" customHeight="1" thickBot="1">
      <c r="A25" s="67"/>
      <c r="B25" s="410"/>
      <c r="C25" s="442"/>
      <c r="D25" s="290"/>
      <c r="E25" s="275"/>
      <c r="F25" s="275"/>
      <c r="G25" s="275">
        <f aca="true" t="shared" si="1" ref="G25:L25">SUM(G23:G24)</f>
        <v>0.32</v>
      </c>
      <c r="H25" s="275">
        <f t="shared" si="1"/>
        <v>0.22</v>
      </c>
      <c r="I25" s="275">
        <f t="shared" si="1"/>
        <v>8.33</v>
      </c>
      <c r="J25" s="275">
        <f t="shared" si="1"/>
        <v>38.88</v>
      </c>
      <c r="K25" s="275"/>
      <c r="L25" s="275">
        <f t="shared" si="1"/>
        <v>9.68</v>
      </c>
    </row>
    <row r="26" spans="1:12" ht="45.75" customHeight="1" thickBot="1">
      <c r="A26" s="859" t="s">
        <v>16</v>
      </c>
      <c r="B26" s="859"/>
      <c r="C26" s="859"/>
      <c r="D26" s="859"/>
      <c r="E26" s="859"/>
      <c r="F26" s="859"/>
      <c r="G26" s="859"/>
      <c r="H26" s="859"/>
      <c r="I26" s="859"/>
      <c r="J26" s="860"/>
      <c r="K26" s="338"/>
      <c r="L26" s="355">
        <f t="shared" si="0"/>
        <v>0</v>
      </c>
    </row>
    <row r="27" spans="1:12" ht="45.75" customHeight="1" thickBot="1">
      <c r="A27" s="765" t="s">
        <v>142</v>
      </c>
      <c r="B27" s="722">
        <v>200</v>
      </c>
      <c r="C27" s="479"/>
      <c r="D27" s="94" t="s">
        <v>107</v>
      </c>
      <c r="E27" s="70">
        <v>10</v>
      </c>
      <c r="F27" s="70">
        <v>10</v>
      </c>
      <c r="G27" s="70">
        <v>2.02</v>
      </c>
      <c r="H27" s="70">
        <v>0.28</v>
      </c>
      <c r="I27" s="70"/>
      <c r="J27" s="187">
        <v>10.6</v>
      </c>
      <c r="K27" s="210">
        <v>429</v>
      </c>
      <c r="L27" s="355">
        <f t="shared" si="0"/>
        <v>4.29</v>
      </c>
    </row>
    <row r="28" spans="1:12" ht="45.75" customHeight="1" thickBot="1">
      <c r="A28" s="881"/>
      <c r="B28" s="881"/>
      <c r="C28" s="485"/>
      <c r="D28" s="80" t="s">
        <v>102</v>
      </c>
      <c r="E28" s="69">
        <v>80</v>
      </c>
      <c r="F28" s="69">
        <v>56</v>
      </c>
      <c r="G28" s="69">
        <v>1.01</v>
      </c>
      <c r="H28" s="69">
        <v>0.22</v>
      </c>
      <c r="I28" s="69">
        <v>9.13</v>
      </c>
      <c r="J28" s="209">
        <v>44.8</v>
      </c>
      <c r="K28" s="343">
        <v>17.6</v>
      </c>
      <c r="L28" s="355">
        <f t="shared" si="0"/>
        <v>1.408</v>
      </c>
    </row>
    <row r="29" spans="1:12" ht="45.75" customHeight="1" thickBot="1">
      <c r="A29" s="881"/>
      <c r="B29" s="881"/>
      <c r="C29" s="485">
        <v>10</v>
      </c>
      <c r="D29" s="73" t="s">
        <v>117</v>
      </c>
      <c r="E29" s="74">
        <v>30</v>
      </c>
      <c r="F29" s="74">
        <v>24</v>
      </c>
      <c r="G29" s="74">
        <v>0.43</v>
      </c>
      <c r="H29" s="74">
        <v>0.02</v>
      </c>
      <c r="I29" s="74">
        <v>1.13</v>
      </c>
      <c r="J29" s="203">
        <v>6.5</v>
      </c>
      <c r="K29" s="343">
        <v>20.9</v>
      </c>
      <c r="L29" s="355">
        <f t="shared" si="0"/>
        <v>0.627</v>
      </c>
    </row>
    <row r="30" spans="1:12" ht="45.75" customHeight="1" thickBot="1">
      <c r="A30" s="881"/>
      <c r="B30" s="881"/>
      <c r="C30" s="485"/>
      <c r="D30" s="73" t="s">
        <v>105</v>
      </c>
      <c r="E30" s="74">
        <v>15</v>
      </c>
      <c r="F30" s="74">
        <v>12</v>
      </c>
      <c r="G30" s="74">
        <v>0.03</v>
      </c>
      <c r="H30" s="74"/>
      <c r="I30" s="74">
        <v>0.87</v>
      </c>
      <c r="J30" s="203">
        <v>4.1</v>
      </c>
      <c r="K30" s="343">
        <v>20.9</v>
      </c>
      <c r="L30" s="355">
        <f t="shared" si="0"/>
        <v>0.3135</v>
      </c>
    </row>
    <row r="31" spans="1:12" ht="45.75" customHeight="1" thickBot="1">
      <c r="A31" s="881"/>
      <c r="B31" s="881"/>
      <c r="C31" s="485"/>
      <c r="D31" s="73" t="s">
        <v>106</v>
      </c>
      <c r="E31" s="74">
        <v>7</v>
      </c>
      <c r="F31" s="74">
        <v>6</v>
      </c>
      <c r="G31" s="74">
        <v>0.09</v>
      </c>
      <c r="H31" s="74"/>
      <c r="I31" s="74">
        <v>0.56</v>
      </c>
      <c r="J31" s="203">
        <v>2.6</v>
      </c>
      <c r="K31" s="343">
        <v>24.2</v>
      </c>
      <c r="L31" s="355">
        <f t="shared" si="0"/>
        <v>0.1694</v>
      </c>
    </row>
    <row r="32" spans="1:12" ht="45.75" customHeight="1" thickBot="1">
      <c r="A32" s="882"/>
      <c r="B32" s="882"/>
      <c r="C32" s="486"/>
      <c r="D32" s="73" t="s">
        <v>93</v>
      </c>
      <c r="E32" s="74">
        <v>2</v>
      </c>
      <c r="F32" s="74">
        <v>2</v>
      </c>
      <c r="G32" s="74"/>
      <c r="H32" s="74">
        <v>1.88</v>
      </c>
      <c r="I32" s="74"/>
      <c r="J32" s="203">
        <v>17.46</v>
      </c>
      <c r="K32" s="343">
        <v>80.6</v>
      </c>
      <c r="L32" s="355">
        <f t="shared" si="0"/>
        <v>0.16119999999999998</v>
      </c>
    </row>
    <row r="33" spans="1:12" ht="45.75" customHeight="1" thickBot="1">
      <c r="A33" s="849"/>
      <c r="B33" s="849"/>
      <c r="C33" s="849"/>
      <c r="D33" s="849"/>
      <c r="E33" s="849"/>
      <c r="F33" s="849"/>
      <c r="G33" s="34">
        <f>SUM(G27:G32)</f>
        <v>3.58</v>
      </c>
      <c r="H33" s="34">
        <f>SUM(H27:H32)</f>
        <v>2.4</v>
      </c>
      <c r="I33" s="34">
        <f>SUM(I27:I32)</f>
        <v>11.690000000000001</v>
      </c>
      <c r="J33" s="192">
        <f>SUM(J27:J32)</f>
        <v>86.06</v>
      </c>
      <c r="K33" s="192"/>
      <c r="L33" s="192">
        <f>SUM(L27:L32)</f>
        <v>6.9691</v>
      </c>
    </row>
    <row r="34" spans="1:12" ht="45.75" customHeight="1" thickBot="1">
      <c r="A34" s="765" t="s">
        <v>143</v>
      </c>
      <c r="B34" s="722">
        <v>200</v>
      </c>
      <c r="C34" s="479"/>
      <c r="D34" s="80" t="s">
        <v>47</v>
      </c>
      <c r="E34" s="69">
        <v>30</v>
      </c>
      <c r="F34" s="69">
        <v>30</v>
      </c>
      <c r="G34" s="69">
        <v>2.79</v>
      </c>
      <c r="H34" s="69">
        <v>0.3</v>
      </c>
      <c r="I34" s="69">
        <v>20.91</v>
      </c>
      <c r="J34" s="209">
        <v>190.2</v>
      </c>
      <c r="K34" s="343">
        <v>30.8</v>
      </c>
      <c r="L34" s="355">
        <f aca="true" t="shared" si="2" ref="L34:L39">E34*K34/1000</f>
        <v>0.924</v>
      </c>
    </row>
    <row r="35" spans="1:12" ht="45.75" customHeight="1" thickBot="1">
      <c r="A35" s="883"/>
      <c r="B35" s="883"/>
      <c r="C35" s="487"/>
      <c r="D35" s="172" t="s">
        <v>129</v>
      </c>
      <c r="E35" s="602">
        <v>80</v>
      </c>
      <c r="F35" s="314">
        <v>40</v>
      </c>
      <c r="G35" s="314">
        <v>16.8</v>
      </c>
      <c r="H35" s="314">
        <v>3.25</v>
      </c>
      <c r="I35" s="314"/>
      <c r="J35" s="315">
        <v>68.2</v>
      </c>
      <c r="K35" s="337">
        <v>242</v>
      </c>
      <c r="L35" s="334">
        <f>K35*E35/1000</f>
        <v>19.36</v>
      </c>
    </row>
    <row r="36" spans="1:12" ht="45.75" customHeight="1" thickBot="1">
      <c r="A36" s="883"/>
      <c r="B36" s="883"/>
      <c r="C36" s="487"/>
      <c r="D36" s="73" t="s">
        <v>144</v>
      </c>
      <c r="E36" s="74">
        <v>5</v>
      </c>
      <c r="F36" s="74">
        <v>4.25</v>
      </c>
      <c r="G36" s="74">
        <v>0.62</v>
      </c>
      <c r="H36" s="74">
        <v>1.25</v>
      </c>
      <c r="I36" s="74">
        <v>0.02</v>
      </c>
      <c r="J36" s="203">
        <v>14.11</v>
      </c>
      <c r="K36" s="343">
        <v>178.75</v>
      </c>
      <c r="L36" s="355">
        <f t="shared" si="2"/>
        <v>0.89375</v>
      </c>
    </row>
    <row r="37" spans="1:12" ht="45.75" customHeight="1" thickBot="1">
      <c r="A37" s="883"/>
      <c r="B37" s="883"/>
      <c r="C37" s="487">
        <v>48</v>
      </c>
      <c r="D37" s="73" t="s">
        <v>90</v>
      </c>
      <c r="E37" s="74">
        <v>15</v>
      </c>
      <c r="F37" s="74">
        <v>15</v>
      </c>
      <c r="G37" s="74">
        <v>0.42</v>
      </c>
      <c r="H37" s="74">
        <v>0.32</v>
      </c>
      <c r="I37" s="74">
        <v>0.47</v>
      </c>
      <c r="J37" s="203">
        <v>5.9</v>
      </c>
      <c r="K37" s="343">
        <v>39.6</v>
      </c>
      <c r="L37" s="355">
        <f t="shared" si="2"/>
        <v>0.594</v>
      </c>
    </row>
    <row r="38" spans="1:12" ht="45.75" customHeight="1" thickBot="1">
      <c r="A38" s="883"/>
      <c r="B38" s="883"/>
      <c r="C38" s="487"/>
      <c r="D38" s="73" t="s">
        <v>93</v>
      </c>
      <c r="E38" s="74">
        <v>3</v>
      </c>
      <c r="F38" s="74">
        <v>3</v>
      </c>
      <c r="G38" s="74"/>
      <c r="H38" s="74">
        <v>2.81</v>
      </c>
      <c r="I38" s="74"/>
      <c r="J38" s="203">
        <v>26.19</v>
      </c>
      <c r="K38" s="343">
        <v>80.6</v>
      </c>
      <c r="L38" s="355">
        <f t="shared" si="2"/>
        <v>0.2418</v>
      </c>
    </row>
    <row r="39" spans="1:12" ht="45.75" customHeight="1" thickBot="1">
      <c r="A39" s="884"/>
      <c r="B39" s="884"/>
      <c r="C39" s="488"/>
      <c r="D39" s="73" t="s">
        <v>99</v>
      </c>
      <c r="E39" s="74">
        <v>5</v>
      </c>
      <c r="F39" s="74">
        <v>5</v>
      </c>
      <c r="G39" s="74">
        <v>0.02</v>
      </c>
      <c r="H39" s="74">
        <v>3.92</v>
      </c>
      <c r="I39" s="74">
        <v>0.02</v>
      </c>
      <c r="J39" s="203">
        <v>36.7</v>
      </c>
      <c r="K39" s="343">
        <v>429</v>
      </c>
      <c r="L39" s="355">
        <f t="shared" si="2"/>
        <v>2.145</v>
      </c>
    </row>
    <row r="40" spans="1:12" ht="45.75" customHeight="1" thickBot="1">
      <c r="A40" s="849"/>
      <c r="B40" s="849"/>
      <c r="C40" s="849"/>
      <c r="D40" s="849"/>
      <c r="E40" s="849"/>
      <c r="F40" s="849"/>
      <c r="G40" s="34">
        <f>SUM(G34:G39)</f>
        <v>20.650000000000002</v>
      </c>
      <c r="H40" s="34">
        <f>SUM(H34:H39)</f>
        <v>11.85</v>
      </c>
      <c r="I40" s="34">
        <f>SUM(I34:I39)</f>
        <v>21.419999999999998</v>
      </c>
      <c r="J40" s="192">
        <f>SUM(J34:J39)</f>
        <v>341.29999999999995</v>
      </c>
      <c r="K40" s="192"/>
      <c r="L40" s="662">
        <f>SUM(L34:L39)</f>
        <v>24.15855</v>
      </c>
    </row>
    <row r="41" spans="1:12" ht="45.75" customHeight="1" thickBot="1">
      <c r="A41" s="885" t="s">
        <v>418</v>
      </c>
      <c r="B41" s="722">
        <v>150</v>
      </c>
      <c r="C41" s="151">
        <v>67</v>
      </c>
      <c r="D41" s="280" t="s">
        <v>281</v>
      </c>
      <c r="E41" s="281">
        <v>5</v>
      </c>
      <c r="F41" s="281">
        <v>5</v>
      </c>
      <c r="G41" s="281"/>
      <c r="H41" s="281">
        <v>0.22</v>
      </c>
      <c r="I41" s="281">
        <v>0.31</v>
      </c>
      <c r="J41" s="281">
        <v>13.95</v>
      </c>
      <c r="K41" s="238">
        <v>214.5</v>
      </c>
      <c r="L41" s="389">
        <f>K41*E41/1000</f>
        <v>1.0725</v>
      </c>
    </row>
    <row r="42" spans="1:12" ht="45.75" customHeight="1" thickBot="1">
      <c r="A42" s="886"/>
      <c r="B42" s="857"/>
      <c r="C42" s="443"/>
      <c r="D42" s="280" t="s">
        <v>269</v>
      </c>
      <c r="E42" s="281">
        <v>4</v>
      </c>
      <c r="F42" s="281">
        <v>4</v>
      </c>
      <c r="G42" s="281">
        <v>0.053</v>
      </c>
      <c r="H42" s="281"/>
      <c r="I42" s="281">
        <v>1.96</v>
      </c>
      <c r="J42" s="281">
        <v>8.28</v>
      </c>
      <c r="K42" s="326">
        <v>203.5</v>
      </c>
      <c r="L42" s="389">
        <f>K42*E42/1000</f>
        <v>0.814</v>
      </c>
    </row>
    <row r="43" spans="1:12" ht="45.75" customHeight="1" thickBot="1">
      <c r="A43" s="887"/>
      <c r="B43" s="858"/>
      <c r="C43" s="449"/>
      <c r="D43" s="68" t="s">
        <v>13</v>
      </c>
      <c r="E43" s="70">
        <v>10</v>
      </c>
      <c r="F43" s="70">
        <v>10</v>
      </c>
      <c r="G43" s="70"/>
      <c r="H43" s="70"/>
      <c r="I43" s="70">
        <v>9.55</v>
      </c>
      <c r="J43" s="187">
        <v>39</v>
      </c>
      <c r="K43" s="210">
        <v>43.89</v>
      </c>
      <c r="L43" s="509">
        <f>K43*E43/1000</f>
        <v>0.43889999999999996</v>
      </c>
    </row>
    <row r="44" spans="1:12" ht="45.75" customHeight="1" thickBot="1">
      <c r="A44" s="784"/>
      <c r="B44" s="785"/>
      <c r="C44" s="785"/>
      <c r="D44" s="785"/>
      <c r="E44" s="785"/>
      <c r="F44" s="786"/>
      <c r="G44" s="36">
        <f>SUM(G41:G43)</f>
        <v>0.053</v>
      </c>
      <c r="H44" s="36">
        <f>SUM(H41:H43)</f>
        <v>0.22</v>
      </c>
      <c r="I44" s="36">
        <f>SUM(I41:I43)</f>
        <v>11.82</v>
      </c>
      <c r="J44" s="36">
        <f>SUM(J41:J43)</f>
        <v>61.23</v>
      </c>
      <c r="K44" s="185"/>
      <c r="L44" s="185">
        <f>SUM(L41:L43)</f>
        <v>2.3253999999999997</v>
      </c>
    </row>
    <row r="45" spans="1:12" ht="45.75" customHeight="1" thickBot="1">
      <c r="A45" s="67" t="s">
        <v>44</v>
      </c>
      <c r="B45" s="65">
        <v>35</v>
      </c>
      <c r="C45" s="65"/>
      <c r="D45" s="68" t="s">
        <v>25</v>
      </c>
      <c r="E45" s="70">
        <v>35</v>
      </c>
      <c r="F45" s="70">
        <v>35</v>
      </c>
      <c r="G45" s="70">
        <v>1.82</v>
      </c>
      <c r="H45" s="70">
        <v>0.42</v>
      </c>
      <c r="I45" s="70">
        <v>15.48</v>
      </c>
      <c r="J45" s="187">
        <v>74.9</v>
      </c>
      <c r="K45" s="210">
        <v>53.16</v>
      </c>
      <c r="L45" s="355">
        <f>E45*K45/1000</f>
        <v>1.8605999999999998</v>
      </c>
    </row>
    <row r="46" spans="1:12" ht="45.75" customHeight="1" thickBot="1">
      <c r="A46" s="859" t="s">
        <v>29</v>
      </c>
      <c r="B46" s="859"/>
      <c r="C46" s="859"/>
      <c r="D46" s="859"/>
      <c r="E46" s="859"/>
      <c r="F46" s="859"/>
      <c r="G46" s="34">
        <f>G33+G40+G44+G45</f>
        <v>26.103000000000005</v>
      </c>
      <c r="H46" s="34">
        <f>H33+H40+H44+H45</f>
        <v>14.89</v>
      </c>
      <c r="I46" s="34">
        <f>I33+I40+I44+I45</f>
        <v>60.41</v>
      </c>
      <c r="J46" s="192">
        <f>J33+J40+J44+J45</f>
        <v>563.49</v>
      </c>
      <c r="K46" s="192"/>
      <c r="L46" s="192">
        <f>L33+L40+L44+L45</f>
        <v>35.31365</v>
      </c>
    </row>
    <row r="47" spans="1:12" ht="45.75" customHeight="1" thickBot="1">
      <c r="A47" s="859" t="s">
        <v>26</v>
      </c>
      <c r="B47" s="859"/>
      <c r="C47" s="859"/>
      <c r="D47" s="859"/>
      <c r="E47" s="859"/>
      <c r="F47" s="859"/>
      <c r="G47" s="859"/>
      <c r="H47" s="859"/>
      <c r="I47" s="859"/>
      <c r="J47" s="860"/>
      <c r="K47" s="338"/>
      <c r="L47" s="355">
        <f>E47*K47/1000</f>
        <v>0</v>
      </c>
    </row>
    <row r="48" spans="1:12" ht="45.75" customHeight="1" thickBot="1">
      <c r="A48" s="864" t="s">
        <v>108</v>
      </c>
      <c r="B48" s="800">
        <v>150</v>
      </c>
      <c r="C48" s="722">
        <v>47</v>
      </c>
      <c r="D48" s="71" t="s">
        <v>109</v>
      </c>
      <c r="E48" s="72">
        <v>40</v>
      </c>
      <c r="F48" s="72">
        <v>34.8</v>
      </c>
      <c r="G48" s="72">
        <v>5.08</v>
      </c>
      <c r="H48" s="72">
        <v>4</v>
      </c>
      <c r="I48" s="72">
        <v>0.24</v>
      </c>
      <c r="J48" s="206">
        <v>54.64</v>
      </c>
      <c r="K48" s="343">
        <v>178.75</v>
      </c>
      <c r="L48" s="355">
        <f>E48*K48/1000</f>
        <v>7.15</v>
      </c>
    </row>
    <row r="49" spans="1:12" ht="45.75" customHeight="1" thickBot="1">
      <c r="A49" s="891"/>
      <c r="B49" s="891"/>
      <c r="C49" s="857"/>
      <c r="D49" s="71" t="s">
        <v>90</v>
      </c>
      <c r="E49" s="70">
        <v>100</v>
      </c>
      <c r="F49" s="70">
        <v>100</v>
      </c>
      <c r="G49" s="70">
        <v>2.8</v>
      </c>
      <c r="H49" s="70">
        <v>3.2</v>
      </c>
      <c r="I49" s="70">
        <v>4.7</v>
      </c>
      <c r="J49" s="187">
        <v>59</v>
      </c>
      <c r="K49" s="210">
        <v>39.6</v>
      </c>
      <c r="L49" s="355">
        <f>E49*K49/1000</f>
        <v>3.96</v>
      </c>
    </row>
    <row r="50" spans="1:12" ht="45.75" customHeight="1" thickBot="1">
      <c r="A50" s="891"/>
      <c r="B50" s="891"/>
      <c r="C50" s="858"/>
      <c r="D50" s="71" t="s">
        <v>99</v>
      </c>
      <c r="E50" s="72">
        <v>5</v>
      </c>
      <c r="F50" s="72">
        <v>5</v>
      </c>
      <c r="G50" s="72">
        <v>0.02</v>
      </c>
      <c r="H50" s="72">
        <v>3.92</v>
      </c>
      <c r="I50" s="72">
        <v>0.02</v>
      </c>
      <c r="J50" s="206">
        <v>36.7</v>
      </c>
      <c r="K50" s="343">
        <v>429</v>
      </c>
      <c r="L50" s="355">
        <f>E50*K50/1000</f>
        <v>2.145</v>
      </c>
    </row>
    <row r="51" spans="1:12" ht="45.75" customHeight="1" thickBot="1">
      <c r="A51" s="849"/>
      <c r="B51" s="849"/>
      <c r="C51" s="849"/>
      <c r="D51" s="849"/>
      <c r="E51" s="849"/>
      <c r="F51" s="849"/>
      <c r="G51" s="34">
        <f>SUM(G48:G50)</f>
        <v>7.8999999999999995</v>
      </c>
      <c r="H51" s="34">
        <f>SUM(H48:H50)</f>
        <v>11.120000000000001</v>
      </c>
      <c r="I51" s="34">
        <f>SUM(I48:I50)</f>
        <v>4.96</v>
      </c>
      <c r="J51" s="192">
        <f>SUM(J48:J50)</f>
        <v>150.34</v>
      </c>
      <c r="K51" s="192"/>
      <c r="L51" s="192">
        <f>SUM(L48:L50)</f>
        <v>13.254999999999999</v>
      </c>
    </row>
    <row r="52" spans="1:12" ht="45.75" customHeight="1" thickBot="1">
      <c r="A52" s="864" t="s">
        <v>53</v>
      </c>
      <c r="B52" s="800">
        <v>200</v>
      </c>
      <c r="C52" s="722">
        <v>56</v>
      </c>
      <c r="D52" s="71" t="s">
        <v>96</v>
      </c>
      <c r="E52" s="70">
        <v>1</v>
      </c>
      <c r="F52" s="70">
        <v>1</v>
      </c>
      <c r="G52" s="70">
        <v>0.24</v>
      </c>
      <c r="H52" s="70">
        <v>0.17</v>
      </c>
      <c r="I52" s="70">
        <v>0.24</v>
      </c>
      <c r="J52" s="187">
        <v>3.8</v>
      </c>
      <c r="K52" s="210">
        <v>605</v>
      </c>
      <c r="L52" s="355">
        <f>E52*K52/1000</f>
        <v>0.605</v>
      </c>
    </row>
    <row r="53" spans="1:12" ht="45.75" customHeight="1" thickBot="1">
      <c r="A53" s="891"/>
      <c r="B53" s="891"/>
      <c r="C53" s="857"/>
      <c r="D53" s="71" t="s">
        <v>92</v>
      </c>
      <c r="E53" s="70">
        <v>10</v>
      </c>
      <c r="F53" s="70">
        <v>10</v>
      </c>
      <c r="G53" s="70"/>
      <c r="H53" s="70"/>
      <c r="I53" s="70">
        <v>9.55</v>
      </c>
      <c r="J53" s="187">
        <v>39</v>
      </c>
      <c r="K53" s="210">
        <v>43.89</v>
      </c>
      <c r="L53" s="355">
        <f>E53*K53/1000</f>
        <v>0.43889999999999996</v>
      </c>
    </row>
    <row r="54" spans="1:12" ht="45.75" customHeight="1" thickBot="1">
      <c r="A54" s="891"/>
      <c r="B54" s="891"/>
      <c r="C54" s="858"/>
      <c r="D54" s="71" t="s">
        <v>90</v>
      </c>
      <c r="E54" s="398">
        <v>50</v>
      </c>
      <c r="F54" s="70">
        <v>50</v>
      </c>
      <c r="G54" s="70">
        <v>1.4</v>
      </c>
      <c r="H54" s="70">
        <v>1.6</v>
      </c>
      <c r="I54" s="70">
        <v>2.35</v>
      </c>
      <c r="J54" s="187">
        <v>29</v>
      </c>
      <c r="K54" s="210">
        <v>39.6</v>
      </c>
      <c r="L54" s="355">
        <f>E54*K54/1000</f>
        <v>1.98</v>
      </c>
    </row>
    <row r="55" spans="1:12" ht="45.75" customHeight="1" thickBot="1">
      <c r="A55" s="849"/>
      <c r="B55" s="849"/>
      <c r="C55" s="849"/>
      <c r="D55" s="849"/>
      <c r="E55" s="849"/>
      <c r="F55" s="849"/>
      <c r="G55" s="34">
        <f>SUM(G52+G54)</f>
        <v>1.64</v>
      </c>
      <c r="H55" s="34">
        <f>SUM(H52:H54)</f>
        <v>1.77</v>
      </c>
      <c r="I55" s="34">
        <f>SUM(I52:I54)</f>
        <v>12.14</v>
      </c>
      <c r="J55" s="192">
        <f>SUM(J52:J54)</f>
        <v>71.8</v>
      </c>
      <c r="K55" s="192"/>
      <c r="L55" s="192">
        <f>SUM(L52:L54)</f>
        <v>3.0239</v>
      </c>
    </row>
    <row r="56" spans="1:12" ht="45.75" customHeight="1" thickBot="1">
      <c r="A56" s="95" t="s">
        <v>51</v>
      </c>
      <c r="B56" s="66">
        <v>30</v>
      </c>
      <c r="C56" s="66"/>
      <c r="D56" s="71" t="s">
        <v>46</v>
      </c>
      <c r="E56" s="72">
        <v>30</v>
      </c>
      <c r="F56" s="72">
        <v>30</v>
      </c>
      <c r="G56" s="72">
        <v>2.13</v>
      </c>
      <c r="H56" s="72">
        <v>0.33</v>
      </c>
      <c r="I56" s="72">
        <v>13.9</v>
      </c>
      <c r="J56" s="206">
        <v>68.7</v>
      </c>
      <c r="K56" s="343">
        <v>60.18</v>
      </c>
      <c r="L56" s="355">
        <f>E56*K56/1000</f>
        <v>1.8054000000000001</v>
      </c>
    </row>
    <row r="57" spans="1:12" ht="45.75" customHeight="1" thickBot="1">
      <c r="A57" s="889"/>
      <c r="B57" s="889"/>
      <c r="C57" s="889"/>
      <c r="D57" s="889"/>
      <c r="E57" s="889"/>
      <c r="F57" s="889"/>
      <c r="G57" s="889"/>
      <c r="H57" s="889"/>
      <c r="I57" s="889"/>
      <c r="J57" s="890"/>
      <c r="K57" s="343"/>
      <c r="L57" s="355">
        <f>E57*K57/1000</f>
        <v>0</v>
      </c>
    </row>
    <row r="58" spans="1:12" s="284" customFormat="1" ht="42" customHeight="1" thickBot="1">
      <c r="A58" s="629" t="s">
        <v>400</v>
      </c>
      <c r="B58" s="331">
        <v>12</v>
      </c>
      <c r="C58" s="331"/>
      <c r="D58" s="628" t="s">
        <v>401</v>
      </c>
      <c r="E58" s="402">
        <v>12</v>
      </c>
      <c r="F58" s="46">
        <v>12</v>
      </c>
      <c r="G58" s="46">
        <v>0.88</v>
      </c>
      <c r="H58" s="46">
        <v>2.16</v>
      </c>
      <c r="I58" s="46">
        <v>8.04</v>
      </c>
      <c r="J58" s="184">
        <v>55.2</v>
      </c>
      <c r="K58" s="390">
        <v>117.7</v>
      </c>
      <c r="L58" s="46">
        <f>K58*E58/1000</f>
        <v>1.4124</v>
      </c>
    </row>
    <row r="59" spans="1:12" ht="45.75" customHeight="1" thickBot="1">
      <c r="A59" s="859" t="s">
        <v>31</v>
      </c>
      <c r="B59" s="859"/>
      <c r="C59" s="859"/>
      <c r="D59" s="859"/>
      <c r="E59" s="859"/>
      <c r="F59" s="859"/>
      <c r="G59" s="34">
        <f>G51+G55+G56+G58</f>
        <v>12.549999999999999</v>
      </c>
      <c r="H59" s="34">
        <f>H51+H55+H56+H58</f>
        <v>15.38</v>
      </c>
      <c r="I59" s="34">
        <f>I51+I55+I56+I58</f>
        <v>39.04</v>
      </c>
      <c r="J59" s="192">
        <f>J51+J55+J56</f>
        <v>290.84</v>
      </c>
      <c r="K59" s="192"/>
      <c r="L59" s="192">
        <f>L51+L55+L56+L58</f>
        <v>19.4967</v>
      </c>
    </row>
    <row r="60" spans="1:12" ht="45.75" customHeight="1" thickBot="1">
      <c r="A60" s="859" t="s">
        <v>32</v>
      </c>
      <c r="B60" s="859"/>
      <c r="C60" s="859"/>
      <c r="D60" s="859"/>
      <c r="E60" s="859"/>
      <c r="F60" s="859"/>
      <c r="G60" s="34">
        <f>G21+G25+G46+G59</f>
        <v>48.673</v>
      </c>
      <c r="H60" s="34">
        <f>H21+H25+H46+H59</f>
        <v>46.91</v>
      </c>
      <c r="I60" s="34">
        <f>I21+I25+I46+I59</f>
        <v>166.13</v>
      </c>
      <c r="J60" s="192">
        <f>J21+J25+J46+J59</f>
        <v>1242.23</v>
      </c>
      <c r="K60" s="192"/>
      <c r="L60" s="192">
        <f>L21+L25+L46+L59</f>
        <v>83.04</v>
      </c>
    </row>
    <row r="61" spans="1:12" ht="45.75" customHeight="1">
      <c r="A61" s="17"/>
      <c r="B61" s="17"/>
      <c r="C61" s="17"/>
      <c r="D61" s="23"/>
      <c r="E61" s="19"/>
      <c r="F61" s="19"/>
      <c r="G61" s="19"/>
      <c r="H61" s="19"/>
      <c r="I61" s="19"/>
      <c r="J61" s="19"/>
      <c r="K61" s="357"/>
      <c r="L61" s="355">
        <f>E61*K61/1000</f>
        <v>0</v>
      </c>
    </row>
    <row r="62" spans="1:11" ht="15">
      <c r="A62" s="3"/>
      <c r="D62" s="1"/>
      <c r="E62" s="8"/>
      <c r="F62" s="8"/>
      <c r="G62" s="8"/>
      <c r="H62" s="8"/>
      <c r="I62" s="8"/>
      <c r="J62" s="8"/>
      <c r="K62" s="8"/>
    </row>
  </sheetData>
  <sheetProtection/>
  <mergeCells count="38">
    <mergeCell ref="A55:F55"/>
    <mergeCell ref="A57:J57"/>
    <mergeCell ref="A59:F59"/>
    <mergeCell ref="A46:F46"/>
    <mergeCell ref="A47:J47"/>
    <mergeCell ref="A48:A50"/>
    <mergeCell ref="B48:B50"/>
    <mergeCell ref="A51:F51"/>
    <mergeCell ref="A52:A54"/>
    <mergeCell ref="B52:B54"/>
    <mergeCell ref="A26:J26"/>
    <mergeCell ref="A22:J22"/>
    <mergeCell ref="B9:B12"/>
    <mergeCell ref="A14:A15"/>
    <mergeCell ref="B14:B15"/>
    <mergeCell ref="A20:F20"/>
    <mergeCell ref="A21:F21"/>
    <mergeCell ref="C9:C12"/>
    <mergeCell ref="B41:B43"/>
    <mergeCell ref="A44:F44"/>
    <mergeCell ref="A6:J6"/>
    <mergeCell ref="A13:F13"/>
    <mergeCell ref="A16:F16"/>
    <mergeCell ref="A17:A19"/>
    <mergeCell ref="B17:B19"/>
    <mergeCell ref="A9:A12"/>
    <mergeCell ref="A8:J8"/>
    <mergeCell ref="C14:C15"/>
    <mergeCell ref="C52:C54"/>
    <mergeCell ref="C48:C50"/>
    <mergeCell ref="A60:F60"/>
    <mergeCell ref="A27:A32"/>
    <mergeCell ref="B27:B32"/>
    <mergeCell ref="A34:A39"/>
    <mergeCell ref="B34:B39"/>
    <mergeCell ref="A33:F33"/>
    <mergeCell ref="A40:F40"/>
    <mergeCell ref="A41:A43"/>
  </mergeCells>
  <printOptions/>
  <pageMargins left="0.34" right="0.28" top="0.75" bottom="0.75" header="0.3" footer="0.3"/>
  <pageSetup horizontalDpi="600" verticalDpi="600" orientation="portrait" paperSize="9" scale="2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63"/>
  <sheetViews>
    <sheetView view="pageBreakPreview" zoomScale="30" zoomScaleNormal="87" zoomScaleSheetLayoutView="30" zoomScalePageLayoutView="0" workbookViewId="0" topLeftCell="A31">
      <selection activeCell="L19" sqref="L19"/>
    </sheetView>
  </sheetViews>
  <sheetFormatPr defaultColWidth="9.140625" defaultRowHeight="15"/>
  <cols>
    <col min="1" max="1" width="65.421875" style="3" customWidth="1"/>
    <col min="2" max="3" width="25.421875" style="3" customWidth="1"/>
    <col min="4" max="4" width="75.8515625" style="0" customWidth="1"/>
    <col min="5" max="5" width="27.421875" style="2" customWidth="1"/>
    <col min="6" max="6" width="26.7109375" style="2" customWidth="1"/>
    <col min="7" max="9" width="22.7109375" style="2" customWidth="1"/>
    <col min="10" max="10" width="41.57421875" style="2" customWidth="1"/>
    <col min="11" max="11" width="26.28125" style="2" customWidth="1"/>
    <col min="12" max="12" width="21.140625" style="0" customWidth="1"/>
  </cols>
  <sheetData>
    <row r="3" spans="1:12" ht="61.5">
      <c r="A3" s="17"/>
      <c r="B3" s="18"/>
      <c r="C3" s="18"/>
      <c r="D3" s="62" t="s">
        <v>160</v>
      </c>
      <c r="E3" s="61"/>
      <c r="F3" s="61"/>
      <c r="G3" s="19"/>
      <c r="H3" s="19"/>
      <c r="I3" s="19"/>
      <c r="J3" s="25" t="s">
        <v>443</v>
      </c>
      <c r="K3" s="25"/>
      <c r="L3" s="183"/>
    </row>
    <row r="4" spans="1:12" ht="47.25" thickBot="1">
      <c r="A4" s="56"/>
      <c r="B4" s="31"/>
      <c r="C4" s="31"/>
      <c r="D4" s="93" t="s">
        <v>173</v>
      </c>
      <c r="E4" s="32"/>
      <c r="F4" s="32"/>
      <c r="G4" s="32"/>
      <c r="H4" s="30"/>
      <c r="I4" s="24"/>
      <c r="J4" s="32"/>
      <c r="K4" s="32"/>
      <c r="L4" s="183"/>
    </row>
    <row r="5" spans="1:12" ht="97.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211" t="s">
        <v>8</v>
      </c>
      <c r="K5" s="353" t="s">
        <v>260</v>
      </c>
      <c r="L5" s="320" t="s">
        <v>237</v>
      </c>
    </row>
    <row r="6" spans="1:12" ht="45.7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338"/>
      <c r="L6" s="320"/>
    </row>
    <row r="7" spans="1:12" s="289" customFormat="1" ht="63.75" customHeight="1" thickBot="1">
      <c r="A7" s="67"/>
      <c r="B7" s="66"/>
      <c r="C7" s="66"/>
      <c r="D7" s="68"/>
      <c r="E7" s="70"/>
      <c r="F7" s="70"/>
      <c r="G7" s="70"/>
      <c r="H7" s="70"/>
      <c r="I7" s="70"/>
      <c r="J7" s="187"/>
      <c r="K7" s="356"/>
      <c r="L7" s="355"/>
    </row>
    <row r="8" spans="1:12" ht="45.75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861"/>
      <c r="K8" s="210"/>
      <c r="L8" s="355">
        <f>E8*K8/1000</f>
        <v>0</v>
      </c>
    </row>
    <row r="9" spans="1:12" ht="45.75" customHeight="1" thickBot="1">
      <c r="A9" s="734" t="s">
        <v>56</v>
      </c>
      <c r="B9" s="727">
        <v>150</v>
      </c>
      <c r="C9" s="720">
        <v>14</v>
      </c>
      <c r="D9" s="45" t="s">
        <v>34</v>
      </c>
      <c r="E9" s="397">
        <v>30</v>
      </c>
      <c r="F9" s="46">
        <v>30</v>
      </c>
      <c r="G9" s="46">
        <v>1.57</v>
      </c>
      <c r="H9" s="46">
        <v>0.22</v>
      </c>
      <c r="I9" s="46">
        <v>17.75</v>
      </c>
      <c r="J9" s="184">
        <v>81.5</v>
      </c>
      <c r="K9" s="327">
        <v>53.9</v>
      </c>
      <c r="L9" s="320">
        <f>K9*E9/1000</f>
        <v>1.617</v>
      </c>
    </row>
    <row r="10" spans="1:12" ht="45.75" customHeight="1" thickBot="1">
      <c r="A10" s="734"/>
      <c r="B10" s="727"/>
      <c r="C10" s="721"/>
      <c r="D10" s="45" t="s">
        <v>24</v>
      </c>
      <c r="E10" s="46">
        <v>100</v>
      </c>
      <c r="F10" s="46">
        <v>100</v>
      </c>
      <c r="G10" s="46">
        <v>2.8</v>
      </c>
      <c r="H10" s="46">
        <v>3.2</v>
      </c>
      <c r="I10" s="46">
        <v>4.7</v>
      </c>
      <c r="J10" s="184">
        <v>59</v>
      </c>
      <c r="K10" s="326">
        <v>39.6</v>
      </c>
      <c r="L10" s="320">
        <f>K10*E10/1000</f>
        <v>3.96</v>
      </c>
    </row>
    <row r="11" spans="1:12" ht="45.75" customHeight="1" thickBot="1">
      <c r="A11" s="734"/>
      <c r="B11" s="727"/>
      <c r="C11" s="721"/>
      <c r="D11" s="45" t="s">
        <v>13</v>
      </c>
      <c r="E11" s="46">
        <v>5</v>
      </c>
      <c r="F11" s="46">
        <v>5</v>
      </c>
      <c r="G11" s="46"/>
      <c r="H11" s="46"/>
      <c r="I11" s="46">
        <v>4.77</v>
      </c>
      <c r="J11" s="184">
        <v>19.5</v>
      </c>
      <c r="K11" s="326">
        <v>43.89</v>
      </c>
      <c r="L11" s="320">
        <f>K11*E11/1000</f>
        <v>0.21944999999999998</v>
      </c>
    </row>
    <row r="12" spans="1:12" ht="45.75" customHeight="1" thickBot="1">
      <c r="A12" s="734"/>
      <c r="B12" s="727"/>
      <c r="C12" s="799"/>
      <c r="D12" s="45" t="s">
        <v>11</v>
      </c>
      <c r="E12" s="46">
        <v>5</v>
      </c>
      <c r="F12" s="46">
        <v>5</v>
      </c>
      <c r="G12" s="46">
        <v>0.02</v>
      </c>
      <c r="H12" s="46">
        <v>3.92</v>
      </c>
      <c r="I12" s="46">
        <v>0.02</v>
      </c>
      <c r="J12" s="184">
        <v>36.7</v>
      </c>
      <c r="K12" s="327">
        <v>429</v>
      </c>
      <c r="L12" s="320">
        <f>K12*E12/1000</f>
        <v>2.145</v>
      </c>
    </row>
    <row r="13" spans="1:12" ht="45.75" customHeight="1" thickBot="1">
      <c r="A13" s="849"/>
      <c r="B13" s="849"/>
      <c r="C13" s="849"/>
      <c r="D13" s="849"/>
      <c r="E13" s="849"/>
      <c r="F13" s="849"/>
      <c r="G13" s="34">
        <f>SUM(G9:G12)</f>
        <v>4.39</v>
      </c>
      <c r="H13" s="34">
        <f>SUM(H9:H12)</f>
        <v>7.34</v>
      </c>
      <c r="I13" s="34">
        <f>SUM(I9:I12)</f>
        <v>27.24</v>
      </c>
      <c r="J13" s="34">
        <f>SUM(J9:J12)</f>
        <v>196.7</v>
      </c>
      <c r="K13" s="34"/>
      <c r="L13" s="34">
        <f>SUM(L9:L12)</f>
        <v>7.94145</v>
      </c>
    </row>
    <row r="14" spans="1:12" ht="45.75" customHeight="1" thickBot="1">
      <c r="A14" s="888" t="s">
        <v>101</v>
      </c>
      <c r="B14" s="872" t="s">
        <v>435</v>
      </c>
      <c r="C14" s="873"/>
      <c r="D14" s="71" t="s">
        <v>46</v>
      </c>
      <c r="E14" s="49">
        <v>35</v>
      </c>
      <c r="F14" s="49">
        <v>35</v>
      </c>
      <c r="G14" s="49">
        <v>2.49</v>
      </c>
      <c r="H14" s="49">
        <v>0.39</v>
      </c>
      <c r="I14" s="49">
        <v>16.24</v>
      </c>
      <c r="J14" s="197">
        <v>80.15</v>
      </c>
      <c r="K14" s="343">
        <v>60.18</v>
      </c>
      <c r="L14" s="355">
        <f>E14*K14/1000</f>
        <v>2.1063</v>
      </c>
    </row>
    <row r="15" spans="1:12" ht="45.75" customHeight="1" thickBot="1">
      <c r="A15" s="888"/>
      <c r="B15" s="859"/>
      <c r="C15" s="875"/>
      <c r="D15" s="71" t="s">
        <v>99</v>
      </c>
      <c r="E15" s="70">
        <v>7</v>
      </c>
      <c r="F15" s="70">
        <v>7</v>
      </c>
      <c r="G15" s="70">
        <v>0.02</v>
      </c>
      <c r="H15" s="70">
        <v>5.49</v>
      </c>
      <c r="I15" s="70">
        <v>0.03</v>
      </c>
      <c r="J15" s="187">
        <v>51.38</v>
      </c>
      <c r="K15" s="210">
        <v>429</v>
      </c>
      <c r="L15" s="355">
        <f>E15*K15/1000</f>
        <v>3.003</v>
      </c>
    </row>
    <row r="16" spans="1:12" ht="45.75" customHeight="1" thickBot="1">
      <c r="A16" s="849"/>
      <c r="B16" s="849"/>
      <c r="C16" s="849"/>
      <c r="D16" s="849"/>
      <c r="E16" s="849"/>
      <c r="F16" s="849"/>
      <c r="G16" s="34">
        <f>SUM(G14:G15)</f>
        <v>2.5100000000000002</v>
      </c>
      <c r="H16" s="34">
        <f>SUM(H14:H15)</f>
        <v>5.88</v>
      </c>
      <c r="I16" s="34">
        <f>SUM(I14:I15)</f>
        <v>16.27</v>
      </c>
      <c r="J16" s="192">
        <f>SUM(J14:J15)</f>
        <v>131.53</v>
      </c>
      <c r="K16" s="192"/>
      <c r="L16" s="192">
        <f>SUM(L14:L15)</f>
        <v>5.1093</v>
      </c>
    </row>
    <row r="17" spans="1:12" ht="45.75" customHeight="1" thickBot="1">
      <c r="A17" s="765" t="s">
        <v>270</v>
      </c>
      <c r="B17" s="722">
        <v>200</v>
      </c>
      <c r="C17" s="151"/>
      <c r="D17" s="71" t="s">
        <v>270</v>
      </c>
      <c r="E17" s="70">
        <v>1</v>
      </c>
      <c r="F17" s="70">
        <v>1</v>
      </c>
      <c r="G17" s="70"/>
      <c r="H17" s="70"/>
      <c r="I17" s="70">
        <v>0.64</v>
      </c>
      <c r="J17" s="187">
        <v>2.94</v>
      </c>
      <c r="K17" s="210">
        <v>1100</v>
      </c>
      <c r="L17" s="355">
        <f>E17*K17/1000</f>
        <v>1.1</v>
      </c>
    </row>
    <row r="18" spans="1:12" ht="45.75" customHeight="1" thickBot="1">
      <c r="A18" s="723"/>
      <c r="B18" s="723"/>
      <c r="C18" s="424">
        <v>16</v>
      </c>
      <c r="D18" s="71" t="s">
        <v>92</v>
      </c>
      <c r="E18" s="74">
        <v>10</v>
      </c>
      <c r="F18" s="74">
        <v>10</v>
      </c>
      <c r="G18" s="74"/>
      <c r="H18" s="74"/>
      <c r="I18" s="74">
        <v>9.5</v>
      </c>
      <c r="J18" s="203">
        <v>39</v>
      </c>
      <c r="K18" s="343">
        <v>43.89</v>
      </c>
      <c r="L18" s="355">
        <f>E18*K18/1000</f>
        <v>0.43889999999999996</v>
      </c>
    </row>
    <row r="19" spans="1:12" ht="45.75" customHeight="1" thickBot="1">
      <c r="A19" s="724"/>
      <c r="B19" s="724"/>
      <c r="C19" s="425"/>
      <c r="D19" s="71" t="s">
        <v>90</v>
      </c>
      <c r="E19" s="70">
        <v>100</v>
      </c>
      <c r="F19" s="70">
        <v>100</v>
      </c>
      <c r="G19" s="70">
        <v>2.8</v>
      </c>
      <c r="H19" s="70">
        <v>3.2</v>
      </c>
      <c r="I19" s="70">
        <v>4.7</v>
      </c>
      <c r="J19" s="187">
        <v>59</v>
      </c>
      <c r="K19" s="210">
        <v>39.6</v>
      </c>
      <c r="L19" s="355">
        <f>E19*K19/1000</f>
        <v>3.96</v>
      </c>
    </row>
    <row r="20" spans="1:12" ht="45.75" customHeight="1" thickBot="1">
      <c r="A20" s="849"/>
      <c r="B20" s="849"/>
      <c r="C20" s="849"/>
      <c r="D20" s="849"/>
      <c r="E20" s="849"/>
      <c r="F20" s="849"/>
      <c r="G20" s="34">
        <f>SUM(G17:G19)</f>
        <v>2.8</v>
      </c>
      <c r="H20" s="34">
        <f>SUM(H17:H19)</f>
        <v>3.2</v>
      </c>
      <c r="I20" s="34">
        <f>SUM(I17:I19)</f>
        <v>14.84</v>
      </c>
      <c r="J20" s="192">
        <f>SUM(J17:J19)</f>
        <v>100.94</v>
      </c>
      <c r="K20" s="192"/>
      <c r="L20" s="192">
        <f>SUM(L17:L19)</f>
        <v>5.4989</v>
      </c>
    </row>
    <row r="21" spans="1:12" ht="45.75" customHeight="1" thickBot="1">
      <c r="A21" s="859" t="s">
        <v>30</v>
      </c>
      <c r="B21" s="859"/>
      <c r="C21" s="859"/>
      <c r="D21" s="859"/>
      <c r="E21" s="859"/>
      <c r="F21" s="859"/>
      <c r="G21" s="34">
        <f>G7+G13+G16+G20</f>
        <v>9.7</v>
      </c>
      <c r="H21" s="34">
        <f>H7+H13+H16+H20</f>
        <v>16.419999999999998</v>
      </c>
      <c r="I21" s="34">
        <f>I7+I13+I16+I20</f>
        <v>58.349999999999994</v>
      </c>
      <c r="J21" s="34">
        <f>J7+J13+J16+J20</f>
        <v>429.17</v>
      </c>
      <c r="K21" s="192"/>
      <c r="L21" s="192">
        <f>L7+L13+L16+L20</f>
        <v>18.54965</v>
      </c>
    </row>
    <row r="22" spans="1:12" ht="45.75" customHeight="1" thickBot="1">
      <c r="A22" s="877" t="s">
        <v>14</v>
      </c>
      <c r="B22" s="877"/>
      <c r="C22" s="877"/>
      <c r="D22" s="877"/>
      <c r="E22" s="877"/>
      <c r="F22" s="877"/>
      <c r="G22" s="877"/>
      <c r="H22" s="877"/>
      <c r="I22" s="877"/>
      <c r="J22" s="878"/>
      <c r="K22" s="354"/>
      <c r="L22" s="355">
        <f aca="true" t="shared" si="0" ref="L22:L32">E22*K22/1000</f>
        <v>0</v>
      </c>
    </row>
    <row r="23" spans="1:12" s="289" customFormat="1" ht="63.75" customHeight="1" thickBot="1">
      <c r="A23" s="67" t="s">
        <v>10</v>
      </c>
      <c r="B23" s="66">
        <v>90</v>
      </c>
      <c r="C23" s="66"/>
      <c r="D23" s="68" t="s">
        <v>10</v>
      </c>
      <c r="E23" s="70">
        <v>90</v>
      </c>
      <c r="F23" s="70">
        <v>81</v>
      </c>
      <c r="G23" s="70">
        <v>0.36</v>
      </c>
      <c r="H23" s="70">
        <v>0.24</v>
      </c>
      <c r="I23" s="70">
        <v>7.29</v>
      </c>
      <c r="J23" s="187">
        <v>34.02</v>
      </c>
      <c r="K23" s="356">
        <v>121</v>
      </c>
      <c r="L23" s="355">
        <f>E23*K23/1000</f>
        <v>10.89</v>
      </c>
    </row>
    <row r="24" spans="1:12" s="289" customFormat="1" ht="59.25" customHeight="1" thickBot="1">
      <c r="A24" s="67"/>
      <c r="B24" s="605"/>
      <c r="C24" s="605"/>
      <c r="D24" s="290"/>
      <c r="E24" s="275"/>
      <c r="F24" s="275"/>
      <c r="G24" s="275"/>
      <c r="H24" s="275"/>
      <c r="I24" s="291"/>
      <c r="J24" s="292"/>
      <c r="K24" s="350"/>
      <c r="L24" s="355"/>
    </row>
    <row r="25" spans="1:12" s="289" customFormat="1" ht="59.25" customHeight="1" thickBot="1">
      <c r="A25" s="67"/>
      <c r="B25" s="306"/>
      <c r="C25" s="442"/>
      <c r="D25" s="290"/>
      <c r="E25" s="275"/>
      <c r="F25" s="275"/>
      <c r="G25" s="275">
        <f aca="true" t="shared" si="1" ref="G25:L25">SUM(G23:G24)</f>
        <v>0.36</v>
      </c>
      <c r="H25" s="275">
        <f t="shared" si="1"/>
        <v>0.24</v>
      </c>
      <c r="I25" s="275">
        <f t="shared" si="1"/>
        <v>7.29</v>
      </c>
      <c r="J25" s="275">
        <f t="shared" si="1"/>
        <v>34.02</v>
      </c>
      <c r="K25" s="275"/>
      <c r="L25" s="275">
        <f t="shared" si="1"/>
        <v>10.89</v>
      </c>
    </row>
    <row r="26" spans="1:12" ht="45.75" customHeight="1" thickBot="1">
      <c r="A26" s="859" t="s">
        <v>16</v>
      </c>
      <c r="B26" s="859"/>
      <c r="C26" s="859"/>
      <c r="D26" s="859"/>
      <c r="E26" s="859"/>
      <c r="F26" s="859"/>
      <c r="G26" s="859"/>
      <c r="H26" s="859"/>
      <c r="I26" s="859"/>
      <c r="J26" s="860"/>
      <c r="K26" s="338"/>
      <c r="L26" s="355">
        <f t="shared" si="0"/>
        <v>0</v>
      </c>
    </row>
    <row r="27" spans="1:12" ht="45.75" customHeight="1" thickBot="1">
      <c r="A27" s="765" t="s">
        <v>142</v>
      </c>
      <c r="B27" s="722">
        <v>200</v>
      </c>
      <c r="C27" s="479"/>
      <c r="D27" s="94" t="s">
        <v>107</v>
      </c>
      <c r="E27" s="70">
        <v>15</v>
      </c>
      <c r="F27" s="70">
        <v>15</v>
      </c>
      <c r="G27" s="70">
        <v>3.03</v>
      </c>
      <c r="H27" s="70">
        <v>0.42</v>
      </c>
      <c r="I27" s="70"/>
      <c r="J27" s="187">
        <v>15.9</v>
      </c>
      <c r="K27" s="210">
        <v>429</v>
      </c>
      <c r="L27" s="355">
        <f t="shared" si="0"/>
        <v>6.435</v>
      </c>
    </row>
    <row r="28" spans="1:12" ht="45.75" customHeight="1" thickBot="1">
      <c r="A28" s="881"/>
      <c r="B28" s="881"/>
      <c r="C28" s="485"/>
      <c r="D28" s="80" t="s">
        <v>102</v>
      </c>
      <c r="E28" s="69">
        <v>80</v>
      </c>
      <c r="F28" s="69">
        <v>56</v>
      </c>
      <c r="G28" s="69">
        <v>1.01</v>
      </c>
      <c r="H28" s="69">
        <v>0.22</v>
      </c>
      <c r="I28" s="69">
        <v>9.13</v>
      </c>
      <c r="J28" s="209">
        <v>44.8</v>
      </c>
      <c r="K28" s="343">
        <v>17.6</v>
      </c>
      <c r="L28" s="355">
        <f t="shared" si="0"/>
        <v>1.408</v>
      </c>
    </row>
    <row r="29" spans="1:12" ht="45.75" customHeight="1" thickBot="1">
      <c r="A29" s="881"/>
      <c r="B29" s="881"/>
      <c r="C29" s="485"/>
      <c r="D29" s="73" t="s">
        <v>117</v>
      </c>
      <c r="E29" s="74">
        <v>30</v>
      </c>
      <c r="F29" s="74">
        <v>24</v>
      </c>
      <c r="G29" s="74">
        <v>0.43</v>
      </c>
      <c r="H29" s="74">
        <v>0.02</v>
      </c>
      <c r="I29" s="74">
        <v>1.13</v>
      </c>
      <c r="J29" s="203">
        <v>6.5</v>
      </c>
      <c r="K29" s="343">
        <v>20.9</v>
      </c>
      <c r="L29" s="355">
        <f t="shared" si="0"/>
        <v>0.627</v>
      </c>
    </row>
    <row r="30" spans="1:12" ht="45.75" customHeight="1" thickBot="1">
      <c r="A30" s="881"/>
      <c r="B30" s="881"/>
      <c r="C30" s="485">
        <v>10</v>
      </c>
      <c r="D30" s="73" t="s">
        <v>105</v>
      </c>
      <c r="E30" s="74">
        <v>15</v>
      </c>
      <c r="F30" s="74">
        <v>12</v>
      </c>
      <c r="G30" s="74">
        <v>0.03</v>
      </c>
      <c r="H30" s="74"/>
      <c r="I30" s="74">
        <v>0.87</v>
      </c>
      <c r="J30" s="203">
        <v>4.1</v>
      </c>
      <c r="K30" s="343">
        <v>20.9</v>
      </c>
      <c r="L30" s="355">
        <f t="shared" si="0"/>
        <v>0.3135</v>
      </c>
    </row>
    <row r="31" spans="1:12" ht="45.75" customHeight="1" thickBot="1">
      <c r="A31" s="881"/>
      <c r="B31" s="881"/>
      <c r="C31" s="485"/>
      <c r="D31" s="73" t="s">
        <v>106</v>
      </c>
      <c r="E31" s="74">
        <v>7</v>
      </c>
      <c r="F31" s="74">
        <v>6</v>
      </c>
      <c r="G31" s="74">
        <v>0.09</v>
      </c>
      <c r="H31" s="74"/>
      <c r="I31" s="74">
        <v>0.56</v>
      </c>
      <c r="J31" s="203">
        <v>2.6</v>
      </c>
      <c r="K31" s="343">
        <v>24.2</v>
      </c>
      <c r="L31" s="355">
        <f t="shared" si="0"/>
        <v>0.1694</v>
      </c>
    </row>
    <row r="32" spans="1:12" ht="45.75" customHeight="1" thickBot="1">
      <c r="A32" s="882"/>
      <c r="B32" s="882"/>
      <c r="C32" s="486"/>
      <c r="D32" s="73" t="s">
        <v>93</v>
      </c>
      <c r="E32" s="74">
        <v>2</v>
      </c>
      <c r="F32" s="74">
        <v>2</v>
      </c>
      <c r="G32" s="74"/>
      <c r="H32" s="74">
        <v>1.88</v>
      </c>
      <c r="I32" s="74"/>
      <c r="J32" s="203">
        <v>17.46</v>
      </c>
      <c r="K32" s="343">
        <v>80.6</v>
      </c>
      <c r="L32" s="355">
        <f t="shared" si="0"/>
        <v>0.16119999999999998</v>
      </c>
    </row>
    <row r="33" spans="1:12" ht="45.75" customHeight="1" thickBot="1">
      <c r="A33" s="849"/>
      <c r="B33" s="849"/>
      <c r="C33" s="849"/>
      <c r="D33" s="849"/>
      <c r="E33" s="849"/>
      <c r="F33" s="849"/>
      <c r="G33" s="34">
        <f>SUM(G27:G32)</f>
        <v>4.59</v>
      </c>
      <c r="H33" s="34">
        <f>SUM(H27:H32)</f>
        <v>2.54</v>
      </c>
      <c r="I33" s="34">
        <f>SUM(I27:I32)</f>
        <v>11.690000000000001</v>
      </c>
      <c r="J33" s="192">
        <f>SUM(J27:J32)</f>
        <v>91.35999999999999</v>
      </c>
      <c r="K33" s="192"/>
      <c r="L33" s="192">
        <f>SUM(L27:L32)</f>
        <v>9.114099999999999</v>
      </c>
    </row>
    <row r="34" spans="1:12" ht="45.75" customHeight="1" thickBot="1">
      <c r="A34" s="765" t="s">
        <v>143</v>
      </c>
      <c r="B34" s="722">
        <v>200</v>
      </c>
      <c r="C34" s="479"/>
      <c r="D34" s="80" t="s">
        <v>47</v>
      </c>
      <c r="E34" s="69">
        <v>30</v>
      </c>
      <c r="F34" s="69">
        <v>30</v>
      </c>
      <c r="G34" s="69">
        <v>2.79</v>
      </c>
      <c r="H34" s="69">
        <v>0.3</v>
      </c>
      <c r="I34" s="69">
        <v>20.91</v>
      </c>
      <c r="J34" s="209">
        <v>190.2</v>
      </c>
      <c r="K34" s="343">
        <v>30.8</v>
      </c>
      <c r="L34" s="355">
        <f aca="true" t="shared" si="2" ref="L34:L39">E34*K34/1000</f>
        <v>0.924</v>
      </c>
    </row>
    <row r="35" spans="1:12" ht="45.75" customHeight="1" thickBot="1">
      <c r="A35" s="883"/>
      <c r="B35" s="883"/>
      <c r="C35" s="487"/>
      <c r="D35" s="172" t="s">
        <v>129</v>
      </c>
      <c r="E35" s="602">
        <v>80</v>
      </c>
      <c r="F35" s="314">
        <v>40</v>
      </c>
      <c r="G35" s="314">
        <v>16.8</v>
      </c>
      <c r="H35" s="314">
        <v>3.25</v>
      </c>
      <c r="I35" s="314"/>
      <c r="J35" s="315">
        <v>68.2</v>
      </c>
      <c r="K35" s="337">
        <v>242</v>
      </c>
      <c r="L35" s="334">
        <f>K35*E35/1000</f>
        <v>19.36</v>
      </c>
    </row>
    <row r="36" spans="1:12" ht="45.75" customHeight="1" thickBot="1">
      <c r="A36" s="883"/>
      <c r="B36" s="883"/>
      <c r="C36" s="487"/>
      <c r="D36" s="73" t="s">
        <v>144</v>
      </c>
      <c r="E36" s="74">
        <v>5</v>
      </c>
      <c r="F36" s="74">
        <v>4.25</v>
      </c>
      <c r="G36" s="74">
        <v>0.62</v>
      </c>
      <c r="H36" s="74">
        <v>1.25</v>
      </c>
      <c r="I36" s="74">
        <v>0.02</v>
      </c>
      <c r="J36" s="203">
        <v>14.11</v>
      </c>
      <c r="K36" s="343">
        <v>178.75</v>
      </c>
      <c r="L36" s="355">
        <f t="shared" si="2"/>
        <v>0.89375</v>
      </c>
    </row>
    <row r="37" spans="1:12" ht="45.75" customHeight="1" thickBot="1">
      <c r="A37" s="883"/>
      <c r="B37" s="883"/>
      <c r="C37" s="487">
        <v>48</v>
      </c>
      <c r="D37" s="73" t="s">
        <v>90</v>
      </c>
      <c r="E37" s="74">
        <v>15</v>
      </c>
      <c r="F37" s="74">
        <v>15</v>
      </c>
      <c r="G37" s="74">
        <v>0.42</v>
      </c>
      <c r="H37" s="74">
        <v>0.32</v>
      </c>
      <c r="I37" s="74">
        <v>0.47</v>
      </c>
      <c r="J37" s="203">
        <v>5.9</v>
      </c>
      <c r="K37" s="343">
        <v>39.6</v>
      </c>
      <c r="L37" s="355">
        <f t="shared" si="2"/>
        <v>0.594</v>
      </c>
    </row>
    <row r="38" spans="1:12" ht="45.75" customHeight="1" thickBot="1">
      <c r="A38" s="883"/>
      <c r="B38" s="883"/>
      <c r="C38" s="487"/>
      <c r="D38" s="73" t="s">
        <v>93</v>
      </c>
      <c r="E38" s="74">
        <v>3</v>
      </c>
      <c r="F38" s="74">
        <v>3</v>
      </c>
      <c r="G38" s="74"/>
      <c r="H38" s="74">
        <v>2.81</v>
      </c>
      <c r="I38" s="74"/>
      <c r="J38" s="203">
        <v>26.19</v>
      </c>
      <c r="K38" s="343">
        <v>80.6</v>
      </c>
      <c r="L38" s="355">
        <f t="shared" si="2"/>
        <v>0.2418</v>
      </c>
    </row>
    <row r="39" spans="1:12" ht="45.75" customHeight="1" thickBot="1">
      <c r="A39" s="884"/>
      <c r="B39" s="884"/>
      <c r="C39" s="488"/>
      <c r="D39" s="73" t="s">
        <v>99</v>
      </c>
      <c r="E39" s="74">
        <v>5</v>
      </c>
      <c r="F39" s="74">
        <v>5</v>
      </c>
      <c r="G39" s="74">
        <v>0.02</v>
      </c>
      <c r="H39" s="74">
        <v>3.92</v>
      </c>
      <c r="I39" s="74">
        <v>0.02</v>
      </c>
      <c r="J39" s="203">
        <v>36.7</v>
      </c>
      <c r="K39" s="343">
        <v>429</v>
      </c>
      <c r="L39" s="355">
        <f t="shared" si="2"/>
        <v>2.145</v>
      </c>
    </row>
    <row r="40" spans="1:12" ht="45.75" customHeight="1" thickBot="1">
      <c r="A40" s="849"/>
      <c r="B40" s="849"/>
      <c r="C40" s="849"/>
      <c r="D40" s="849"/>
      <c r="E40" s="849"/>
      <c r="F40" s="849"/>
      <c r="G40" s="34">
        <f>SUM(G34:G39)</f>
        <v>20.650000000000002</v>
      </c>
      <c r="H40" s="34">
        <f>SUM(H34:H39)</f>
        <v>11.85</v>
      </c>
      <c r="I40" s="34">
        <f>SUM(I34:I39)</f>
        <v>21.419999999999998</v>
      </c>
      <c r="J40" s="192">
        <f>SUM(J34:J39)</f>
        <v>341.29999999999995</v>
      </c>
      <c r="K40" s="192"/>
      <c r="L40" s="662">
        <f>SUM(L34:L39)</f>
        <v>24.15855</v>
      </c>
    </row>
    <row r="41" spans="1:12" ht="45.75" customHeight="1" thickBot="1">
      <c r="A41" s="885" t="s">
        <v>267</v>
      </c>
      <c r="B41" s="722">
        <v>200</v>
      </c>
      <c r="C41" s="151"/>
      <c r="D41" s="280" t="s">
        <v>281</v>
      </c>
      <c r="E41" s="281">
        <v>5</v>
      </c>
      <c r="F41" s="281">
        <v>5</v>
      </c>
      <c r="G41" s="281"/>
      <c r="H41" s="281">
        <v>0.22</v>
      </c>
      <c r="I41" s="281">
        <v>0.31</v>
      </c>
      <c r="J41" s="281">
        <v>13.95</v>
      </c>
      <c r="K41" s="238">
        <v>214.5</v>
      </c>
      <c r="L41" s="389">
        <f>K41*E41/1000</f>
        <v>1.0725</v>
      </c>
    </row>
    <row r="42" spans="1:12" ht="45.75" customHeight="1" thickBot="1">
      <c r="A42" s="886"/>
      <c r="B42" s="857"/>
      <c r="C42" s="443">
        <v>67</v>
      </c>
      <c r="D42" s="280" t="s">
        <v>269</v>
      </c>
      <c r="E42" s="281">
        <v>4</v>
      </c>
      <c r="F42" s="281">
        <v>4</v>
      </c>
      <c r="G42" s="281">
        <v>0.053</v>
      </c>
      <c r="H42" s="281"/>
      <c r="I42" s="281">
        <v>1.96</v>
      </c>
      <c r="J42" s="281">
        <v>8.28</v>
      </c>
      <c r="K42" s="326">
        <v>203.5</v>
      </c>
      <c r="L42" s="389">
        <f>K42*E42/1000</f>
        <v>0.814</v>
      </c>
    </row>
    <row r="43" spans="1:12" ht="45.75" customHeight="1" thickBot="1">
      <c r="A43" s="887"/>
      <c r="B43" s="858"/>
      <c r="C43" s="449"/>
      <c r="D43" s="68" t="s">
        <v>13</v>
      </c>
      <c r="E43" s="70">
        <v>10</v>
      </c>
      <c r="F43" s="70">
        <v>10</v>
      </c>
      <c r="G43" s="70"/>
      <c r="H43" s="70"/>
      <c r="I43" s="70">
        <v>9.55</v>
      </c>
      <c r="J43" s="187">
        <v>39</v>
      </c>
      <c r="K43" s="210">
        <v>43.89</v>
      </c>
      <c r="L43" s="509">
        <f>K43*E43/1000</f>
        <v>0.43889999999999996</v>
      </c>
    </row>
    <row r="44" spans="1:12" ht="45.75" customHeight="1" thickBot="1">
      <c r="A44" s="784"/>
      <c r="B44" s="785"/>
      <c r="C44" s="785"/>
      <c r="D44" s="785"/>
      <c r="E44" s="785"/>
      <c r="F44" s="786"/>
      <c r="G44" s="36">
        <f>SUM(G41:G43)</f>
        <v>0.053</v>
      </c>
      <c r="H44" s="36">
        <f>SUM(H41:H43)</f>
        <v>0.22</v>
      </c>
      <c r="I44" s="36">
        <f>SUM(I41:I43)</f>
        <v>11.82</v>
      </c>
      <c r="J44" s="36">
        <f>SUM(J41:J43)</f>
        <v>61.23</v>
      </c>
      <c r="K44" s="185"/>
      <c r="L44" s="185">
        <f>SUM(L41:L43)</f>
        <v>2.3253999999999997</v>
      </c>
    </row>
    <row r="45" spans="1:12" ht="45.75" customHeight="1" thickBot="1">
      <c r="A45" s="67" t="s">
        <v>44</v>
      </c>
      <c r="B45" s="65">
        <v>35</v>
      </c>
      <c r="C45" s="65"/>
      <c r="D45" s="68" t="s">
        <v>25</v>
      </c>
      <c r="E45" s="70">
        <v>35</v>
      </c>
      <c r="F45" s="70">
        <v>35</v>
      </c>
      <c r="G45" s="70">
        <v>1.82</v>
      </c>
      <c r="H45" s="70">
        <v>0.42</v>
      </c>
      <c r="I45" s="70">
        <v>15.48</v>
      </c>
      <c r="J45" s="187">
        <v>74.9</v>
      </c>
      <c r="K45" s="210">
        <v>53.16</v>
      </c>
      <c r="L45" s="355">
        <f>E45*K45/1000</f>
        <v>1.8605999999999998</v>
      </c>
    </row>
    <row r="46" spans="1:12" ht="45.75" customHeight="1" thickBot="1">
      <c r="A46" s="859" t="s">
        <v>29</v>
      </c>
      <c r="B46" s="859"/>
      <c r="C46" s="859"/>
      <c r="D46" s="859"/>
      <c r="E46" s="859"/>
      <c r="F46" s="859"/>
      <c r="G46" s="34">
        <f>G33+G40+G44+G45</f>
        <v>27.113000000000003</v>
      </c>
      <c r="H46" s="34">
        <f>H33+H40+H44+H45</f>
        <v>15.030000000000001</v>
      </c>
      <c r="I46" s="34">
        <f>I33+I40+I44+I45</f>
        <v>60.41</v>
      </c>
      <c r="J46" s="192">
        <f>J33+J40+J44+J45</f>
        <v>568.79</v>
      </c>
      <c r="K46" s="192"/>
      <c r="L46" s="192">
        <f>L33+L40+L44+L45</f>
        <v>37.45865</v>
      </c>
    </row>
    <row r="47" spans="1:12" ht="45.75" customHeight="1" thickBot="1">
      <c r="A47" s="859" t="s">
        <v>26</v>
      </c>
      <c r="B47" s="859"/>
      <c r="C47" s="859"/>
      <c r="D47" s="859"/>
      <c r="E47" s="859"/>
      <c r="F47" s="859"/>
      <c r="G47" s="859"/>
      <c r="H47" s="859"/>
      <c r="I47" s="859"/>
      <c r="J47" s="860"/>
      <c r="K47" s="338"/>
      <c r="L47" s="355">
        <f>E47*K47/1000</f>
        <v>0</v>
      </c>
    </row>
    <row r="48" spans="1:12" ht="45.75" customHeight="1" thickBot="1">
      <c r="A48" s="864" t="s">
        <v>108</v>
      </c>
      <c r="B48" s="800">
        <v>150</v>
      </c>
      <c r="C48" s="722">
        <v>47</v>
      </c>
      <c r="D48" s="71" t="s">
        <v>109</v>
      </c>
      <c r="E48" s="72">
        <v>40</v>
      </c>
      <c r="F48" s="72">
        <v>34.8</v>
      </c>
      <c r="G48" s="72">
        <v>5.08</v>
      </c>
      <c r="H48" s="72">
        <v>4</v>
      </c>
      <c r="I48" s="72">
        <v>0.24</v>
      </c>
      <c r="J48" s="206">
        <v>54.64</v>
      </c>
      <c r="K48" s="343">
        <v>178.75</v>
      </c>
      <c r="L48" s="355">
        <f>E48*K48/1000</f>
        <v>7.15</v>
      </c>
    </row>
    <row r="49" spans="1:12" ht="45.75" customHeight="1" thickBot="1">
      <c r="A49" s="891"/>
      <c r="B49" s="891"/>
      <c r="C49" s="857"/>
      <c r="D49" s="71" t="s">
        <v>90</v>
      </c>
      <c r="E49" s="70">
        <v>100</v>
      </c>
      <c r="F49" s="70">
        <v>100</v>
      </c>
      <c r="G49" s="70">
        <v>2.8</v>
      </c>
      <c r="H49" s="70">
        <v>3.2</v>
      </c>
      <c r="I49" s="70">
        <v>4.7</v>
      </c>
      <c r="J49" s="187">
        <v>59</v>
      </c>
      <c r="K49" s="210">
        <v>39.6</v>
      </c>
      <c r="L49" s="355">
        <f>E49*K49/1000</f>
        <v>3.96</v>
      </c>
    </row>
    <row r="50" spans="1:12" ht="45.75" customHeight="1" thickBot="1">
      <c r="A50" s="891"/>
      <c r="B50" s="891"/>
      <c r="C50" s="858"/>
      <c r="D50" s="71" t="s">
        <v>99</v>
      </c>
      <c r="E50" s="72">
        <v>5</v>
      </c>
      <c r="F50" s="72">
        <v>5</v>
      </c>
      <c r="G50" s="72">
        <v>0.02</v>
      </c>
      <c r="H50" s="72">
        <v>3.92</v>
      </c>
      <c r="I50" s="72">
        <v>0.02</v>
      </c>
      <c r="J50" s="206">
        <v>36.7</v>
      </c>
      <c r="K50" s="343">
        <v>429</v>
      </c>
      <c r="L50" s="355">
        <f>E50*K50/1000</f>
        <v>2.145</v>
      </c>
    </row>
    <row r="51" spans="1:12" ht="45.75" customHeight="1" thickBot="1">
      <c r="A51" s="849"/>
      <c r="B51" s="849"/>
      <c r="C51" s="849"/>
      <c r="D51" s="849"/>
      <c r="E51" s="849"/>
      <c r="F51" s="849"/>
      <c r="G51" s="34">
        <f>SUM(G48:G50)</f>
        <v>7.8999999999999995</v>
      </c>
      <c r="H51" s="34">
        <f>SUM(H48:H50)</f>
        <v>11.120000000000001</v>
      </c>
      <c r="I51" s="34">
        <f>SUM(I48:I50)</f>
        <v>4.96</v>
      </c>
      <c r="J51" s="192">
        <f>SUM(J48:J50)</f>
        <v>150.34</v>
      </c>
      <c r="K51" s="192"/>
      <c r="L51" s="192">
        <f>SUM(L48:L50)</f>
        <v>13.254999999999999</v>
      </c>
    </row>
    <row r="52" spans="1:12" ht="45.75" customHeight="1" thickBot="1">
      <c r="A52" s="864" t="s">
        <v>53</v>
      </c>
      <c r="B52" s="800">
        <v>200</v>
      </c>
      <c r="C52" s="722">
        <v>56</v>
      </c>
      <c r="D52" s="71" t="s">
        <v>96</v>
      </c>
      <c r="E52" s="70">
        <v>1</v>
      </c>
      <c r="F52" s="70">
        <v>1</v>
      </c>
      <c r="G52" s="70">
        <v>0.24</v>
      </c>
      <c r="H52" s="70">
        <v>0.17</v>
      </c>
      <c r="I52" s="70">
        <v>0.24</v>
      </c>
      <c r="J52" s="187">
        <v>3.8</v>
      </c>
      <c r="K52" s="210">
        <v>605</v>
      </c>
      <c r="L52" s="355">
        <f>E52*K52/1000</f>
        <v>0.605</v>
      </c>
    </row>
    <row r="53" spans="1:12" ht="45.75" customHeight="1" thickBot="1">
      <c r="A53" s="891"/>
      <c r="B53" s="891"/>
      <c r="C53" s="857"/>
      <c r="D53" s="71" t="s">
        <v>92</v>
      </c>
      <c r="E53" s="72">
        <v>15</v>
      </c>
      <c r="F53" s="72">
        <v>15</v>
      </c>
      <c r="G53" s="72"/>
      <c r="H53" s="72"/>
      <c r="I53" s="72">
        <v>14.3</v>
      </c>
      <c r="J53" s="206">
        <v>58.5</v>
      </c>
      <c r="K53" s="343">
        <v>43.89</v>
      </c>
      <c r="L53" s="355">
        <f>E53*K53/1000</f>
        <v>0.65835</v>
      </c>
    </row>
    <row r="54" spans="1:12" ht="45.75" customHeight="1" thickBot="1">
      <c r="A54" s="891"/>
      <c r="B54" s="891"/>
      <c r="C54" s="858"/>
      <c r="D54" s="71" t="s">
        <v>90</v>
      </c>
      <c r="E54" s="70">
        <v>100</v>
      </c>
      <c r="F54" s="70">
        <v>100</v>
      </c>
      <c r="G54" s="70">
        <v>2.8</v>
      </c>
      <c r="H54" s="70">
        <v>3.2</v>
      </c>
      <c r="I54" s="70">
        <v>4.7</v>
      </c>
      <c r="J54" s="187">
        <v>59</v>
      </c>
      <c r="K54" s="210">
        <v>39.6</v>
      </c>
      <c r="L54" s="355">
        <f>E54*K54/1000</f>
        <v>3.96</v>
      </c>
    </row>
    <row r="55" spans="1:12" ht="45.75" customHeight="1" thickBot="1">
      <c r="A55" s="849"/>
      <c r="B55" s="849"/>
      <c r="C55" s="849"/>
      <c r="D55" s="849"/>
      <c r="E55" s="849"/>
      <c r="F55" s="849"/>
      <c r="G55" s="34">
        <f>SUM(G52+G54)</f>
        <v>3.04</v>
      </c>
      <c r="H55" s="34">
        <f>SUM(H52:H54)</f>
        <v>3.37</v>
      </c>
      <c r="I55" s="34">
        <f>SUM(I52:I54)</f>
        <v>19.240000000000002</v>
      </c>
      <c r="J55" s="192">
        <f>SUM(J52:J54)</f>
        <v>121.3</v>
      </c>
      <c r="K55" s="192"/>
      <c r="L55" s="192">
        <f>SUM(L52:L54)</f>
        <v>5.22335</v>
      </c>
    </row>
    <row r="56" spans="1:12" ht="45.75" customHeight="1" thickBot="1">
      <c r="A56" s="95" t="s">
        <v>51</v>
      </c>
      <c r="B56" s="66">
        <v>35</v>
      </c>
      <c r="C56" s="66"/>
      <c r="D56" s="71" t="s">
        <v>46</v>
      </c>
      <c r="E56" s="49">
        <v>35</v>
      </c>
      <c r="F56" s="49">
        <v>35</v>
      </c>
      <c r="G56" s="49">
        <v>2.49</v>
      </c>
      <c r="H56" s="49">
        <v>0.39</v>
      </c>
      <c r="I56" s="49">
        <v>16.24</v>
      </c>
      <c r="J56" s="197">
        <v>80.15</v>
      </c>
      <c r="K56" s="343">
        <v>53.16</v>
      </c>
      <c r="L56" s="355">
        <f>E56*K56/1000</f>
        <v>1.8605999999999998</v>
      </c>
    </row>
    <row r="57" spans="1:12" ht="45.75" customHeight="1" thickBot="1">
      <c r="A57" s="889"/>
      <c r="B57" s="889"/>
      <c r="C57" s="889"/>
      <c r="D57" s="889"/>
      <c r="E57" s="889"/>
      <c r="F57" s="889"/>
      <c r="G57" s="889"/>
      <c r="H57" s="889"/>
      <c r="I57" s="889"/>
      <c r="J57" s="890"/>
      <c r="K57" s="343"/>
      <c r="L57" s="355">
        <f>E57*K57/1000</f>
        <v>0</v>
      </c>
    </row>
    <row r="58" spans="1:12" s="284" customFormat="1" ht="42" customHeight="1" thickBot="1">
      <c r="A58" s="629" t="s">
        <v>400</v>
      </c>
      <c r="B58" s="331">
        <v>12</v>
      </c>
      <c r="C58" s="331"/>
      <c r="D58" s="628" t="s">
        <v>401</v>
      </c>
      <c r="E58" s="402">
        <v>12</v>
      </c>
      <c r="F58" s="46">
        <v>12</v>
      </c>
      <c r="G58" s="46">
        <v>0.88</v>
      </c>
      <c r="H58" s="46">
        <v>2.16</v>
      </c>
      <c r="I58" s="46">
        <v>8.04</v>
      </c>
      <c r="J58" s="184">
        <v>55.2</v>
      </c>
      <c r="K58" s="390">
        <v>117.77</v>
      </c>
      <c r="L58" s="46">
        <f>K58*E58/1000</f>
        <v>1.41324</v>
      </c>
    </row>
    <row r="59" spans="1:12" ht="45.75" customHeight="1" thickBot="1">
      <c r="A59" s="859" t="s">
        <v>31</v>
      </c>
      <c r="B59" s="859"/>
      <c r="C59" s="859"/>
      <c r="D59" s="859"/>
      <c r="E59" s="859"/>
      <c r="F59" s="859"/>
      <c r="G59" s="34">
        <f>G51+G55+G56+G58</f>
        <v>14.31</v>
      </c>
      <c r="H59" s="34">
        <f>H51+H55+H56+H58</f>
        <v>17.040000000000003</v>
      </c>
      <c r="I59" s="34">
        <f>I51+I55+I56+I58</f>
        <v>48.48</v>
      </c>
      <c r="J59" s="192">
        <f>J51+J55+J56+J58</f>
        <v>406.98999999999995</v>
      </c>
      <c r="K59" s="192"/>
      <c r="L59" s="192">
        <f>L51+L55+L56+L58</f>
        <v>21.75219</v>
      </c>
    </row>
    <row r="60" spans="1:12" ht="45.75" customHeight="1" thickBot="1">
      <c r="A60" s="859" t="s">
        <v>32</v>
      </c>
      <c r="B60" s="859"/>
      <c r="C60" s="859"/>
      <c r="D60" s="859"/>
      <c r="E60" s="859"/>
      <c r="F60" s="859"/>
      <c r="G60" s="34">
        <f>G21+G25+G46+G59</f>
        <v>51.483000000000004</v>
      </c>
      <c r="H60" s="34">
        <f>H21+H25+H46+H59</f>
        <v>48.730000000000004</v>
      </c>
      <c r="I60" s="34">
        <f>I21+I25+I46+I59</f>
        <v>174.53</v>
      </c>
      <c r="J60" s="192">
        <f>J21+J25+J46+J59</f>
        <v>1438.97</v>
      </c>
      <c r="K60" s="192"/>
      <c r="L60" s="192">
        <f>L21+L25+L46+L59</f>
        <v>88.65049</v>
      </c>
    </row>
    <row r="61" spans="1:12" ht="24.75" customHeight="1">
      <c r="A61" s="17"/>
      <c r="B61" s="17"/>
      <c r="C61" s="17"/>
      <c r="D61" s="23"/>
      <c r="E61" s="19"/>
      <c r="F61" s="19"/>
      <c r="G61" s="19"/>
      <c r="H61" s="19"/>
      <c r="I61" s="19"/>
      <c r="J61" s="19"/>
      <c r="K61" s="357"/>
      <c r="L61" s="355">
        <f>E61*K61/1000</f>
        <v>0</v>
      </c>
    </row>
    <row r="62" spans="4:11" ht="15">
      <c r="D62" s="1"/>
      <c r="E62" s="8"/>
      <c r="F62" s="8"/>
      <c r="G62" s="8"/>
      <c r="H62" s="8"/>
      <c r="I62" s="8"/>
      <c r="J62" s="8"/>
      <c r="K62" s="8"/>
    </row>
    <row r="63" spans="4:11" ht="15">
      <c r="D63" s="1"/>
      <c r="E63" s="8"/>
      <c r="F63" s="8"/>
      <c r="G63" s="8"/>
      <c r="H63" s="8"/>
      <c r="I63" s="8"/>
      <c r="J63" s="8"/>
      <c r="K63" s="8"/>
    </row>
  </sheetData>
  <sheetProtection/>
  <mergeCells count="38">
    <mergeCell ref="C9:C12"/>
    <mergeCell ref="A22:J22"/>
    <mergeCell ref="A60:F60"/>
    <mergeCell ref="A46:F46"/>
    <mergeCell ref="A47:J47"/>
    <mergeCell ref="A48:A50"/>
    <mergeCell ref="B48:B50"/>
    <mergeCell ref="B52:B54"/>
    <mergeCell ref="A55:F55"/>
    <mergeCell ref="A59:F59"/>
    <mergeCell ref="C14:C15"/>
    <mergeCell ref="A57:J57"/>
    <mergeCell ref="A17:A19"/>
    <mergeCell ref="B17:B19"/>
    <mergeCell ref="A52:A54"/>
    <mergeCell ref="A27:A32"/>
    <mergeCell ref="B27:B32"/>
    <mergeCell ref="A21:F21"/>
    <mergeCell ref="A44:F44"/>
    <mergeCell ref="C48:C50"/>
    <mergeCell ref="A6:J6"/>
    <mergeCell ref="A8:J8"/>
    <mergeCell ref="A9:A12"/>
    <mergeCell ref="B9:B12"/>
    <mergeCell ref="A16:F16"/>
    <mergeCell ref="A40:F40"/>
    <mergeCell ref="B14:B15"/>
    <mergeCell ref="A13:F13"/>
    <mergeCell ref="A14:A15"/>
    <mergeCell ref="A20:F20"/>
    <mergeCell ref="C52:C54"/>
    <mergeCell ref="A26:J26"/>
    <mergeCell ref="A33:F33"/>
    <mergeCell ref="A34:A39"/>
    <mergeCell ref="B41:B43"/>
    <mergeCell ref="A51:F51"/>
    <mergeCell ref="A41:A43"/>
    <mergeCell ref="B34:B39"/>
  </mergeCells>
  <printOptions/>
  <pageMargins left="0.33" right="0.36" top="0.75" bottom="0.75" header="0.3" footer="0.3"/>
  <pageSetup horizontalDpi="600" verticalDpi="600" orientation="portrait" paperSize="9" scale="2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M86"/>
  <sheetViews>
    <sheetView view="pageBreakPreview" zoomScale="14" zoomScaleSheetLayoutView="14" zoomScalePageLayoutView="0" workbookViewId="0" topLeftCell="A43">
      <selection activeCell="B25" sqref="B25:B29"/>
    </sheetView>
  </sheetViews>
  <sheetFormatPr defaultColWidth="9.140625" defaultRowHeight="15"/>
  <cols>
    <col min="1" max="1" width="161.421875" style="3" customWidth="1"/>
    <col min="2" max="3" width="48.140625" style="3" customWidth="1"/>
    <col min="4" max="4" width="145.421875" style="0" customWidth="1"/>
    <col min="5" max="5" width="54.7109375" style="2" customWidth="1"/>
    <col min="6" max="6" width="54.28125" style="2" customWidth="1"/>
    <col min="7" max="7" width="60.57421875" style="2" customWidth="1"/>
    <col min="8" max="8" width="61.57421875" style="2" customWidth="1"/>
    <col min="9" max="10" width="60.00390625" style="2" customWidth="1"/>
    <col min="11" max="12" width="64.421875" style="2" customWidth="1"/>
    <col min="13" max="13" width="55.28125" style="0" customWidth="1"/>
  </cols>
  <sheetData>
    <row r="3" spans="1:13" ht="92.25">
      <c r="A3" s="102"/>
      <c r="B3" s="103"/>
      <c r="C3" s="103"/>
      <c r="D3" s="98" t="s">
        <v>196</v>
      </c>
      <c r="E3" s="103"/>
      <c r="F3" s="103"/>
      <c r="G3" s="103"/>
      <c r="H3" s="32"/>
      <c r="I3" s="32"/>
      <c r="J3" s="32"/>
      <c r="K3" s="58" t="s">
        <v>443</v>
      </c>
      <c r="L3" s="58"/>
      <c r="M3" s="183"/>
    </row>
    <row r="4" spans="1:13" ht="84.75" customHeight="1" thickBot="1">
      <c r="A4" s="102"/>
      <c r="B4" s="104" t="s">
        <v>177</v>
      </c>
      <c r="C4" s="104"/>
      <c r="D4" s="104" t="s">
        <v>150</v>
      </c>
      <c r="E4" s="103"/>
      <c r="F4" s="103"/>
      <c r="G4" s="103"/>
      <c r="H4" s="32"/>
      <c r="I4" s="30"/>
      <c r="J4" s="61"/>
      <c r="K4" s="32"/>
      <c r="L4" s="32"/>
      <c r="M4" s="183"/>
    </row>
    <row r="5" spans="1:13" ht="184.5" customHeight="1" thickBot="1">
      <c r="A5" s="498" t="s">
        <v>0</v>
      </c>
      <c r="B5" s="131" t="s">
        <v>1</v>
      </c>
      <c r="C5" s="455" t="s">
        <v>285</v>
      </c>
      <c r="D5" s="529" t="s">
        <v>2</v>
      </c>
      <c r="E5" s="105" t="s">
        <v>3</v>
      </c>
      <c r="F5" s="105" t="s">
        <v>4</v>
      </c>
      <c r="G5" s="105" t="s">
        <v>5</v>
      </c>
      <c r="H5" s="105" t="s">
        <v>6</v>
      </c>
      <c r="I5" s="105" t="s">
        <v>7</v>
      </c>
      <c r="J5" s="498" t="s">
        <v>284</v>
      </c>
      <c r="K5" s="212" t="s">
        <v>8</v>
      </c>
      <c r="L5" s="360" t="s">
        <v>260</v>
      </c>
      <c r="M5" s="358" t="s">
        <v>237</v>
      </c>
    </row>
    <row r="6" spans="1:13" s="26" customFormat="1" ht="102" customHeight="1" thickBot="1">
      <c r="A6" s="910" t="s">
        <v>9</v>
      </c>
      <c r="B6" s="927"/>
      <c r="C6" s="927"/>
      <c r="D6" s="910"/>
      <c r="E6" s="910"/>
      <c r="F6" s="910"/>
      <c r="G6" s="910"/>
      <c r="H6" s="910"/>
      <c r="I6" s="910"/>
      <c r="J6" s="928"/>
      <c r="K6" s="914"/>
      <c r="L6" s="361"/>
      <c r="M6" s="359"/>
    </row>
    <row r="7" spans="1:13" s="299" customFormat="1" ht="111.75" customHeight="1" thickBot="1">
      <c r="A7" s="114" t="s">
        <v>97</v>
      </c>
      <c r="B7" s="387">
        <v>70</v>
      </c>
      <c r="C7" s="387"/>
      <c r="D7" s="106" t="s">
        <v>97</v>
      </c>
      <c r="E7" s="585">
        <v>70</v>
      </c>
      <c r="F7" s="107">
        <v>62</v>
      </c>
      <c r="G7" s="107">
        <v>0.28</v>
      </c>
      <c r="H7" s="107">
        <v>0.25</v>
      </c>
      <c r="I7" s="107">
        <v>5.54</v>
      </c>
      <c r="J7" s="213">
        <v>102</v>
      </c>
      <c r="K7" s="213">
        <v>27.72</v>
      </c>
      <c r="L7" s="362">
        <v>73.7</v>
      </c>
      <c r="M7" s="358">
        <f>L7*E7/1000</f>
        <v>5.159</v>
      </c>
    </row>
    <row r="8" spans="1:13" s="26" customFormat="1" ht="102" customHeight="1" thickBot="1">
      <c r="A8" s="933" t="s">
        <v>430</v>
      </c>
      <c r="B8" s="903">
        <v>130</v>
      </c>
      <c r="C8" s="925">
        <v>24</v>
      </c>
      <c r="D8" s="106" t="s">
        <v>297</v>
      </c>
      <c r="E8" s="107">
        <v>40</v>
      </c>
      <c r="F8" s="107">
        <v>40</v>
      </c>
      <c r="G8" s="107">
        <v>4.2</v>
      </c>
      <c r="H8" s="107">
        <v>0.92</v>
      </c>
      <c r="I8" s="107">
        <v>25.44</v>
      </c>
      <c r="J8" s="107"/>
      <c r="K8" s="213">
        <v>130</v>
      </c>
      <c r="L8" s="649">
        <v>49.5</v>
      </c>
      <c r="M8" s="303">
        <f>L8*E8/1000</f>
        <v>1.98</v>
      </c>
    </row>
    <row r="9" spans="1:13" s="26" customFormat="1" ht="102" customHeight="1" thickBot="1">
      <c r="A9" s="934"/>
      <c r="B9" s="935"/>
      <c r="C9" s="926"/>
      <c r="D9" s="117" t="s">
        <v>11</v>
      </c>
      <c r="E9" s="109">
        <v>4</v>
      </c>
      <c r="F9" s="109">
        <v>4</v>
      </c>
      <c r="G9" s="109">
        <v>0.01</v>
      </c>
      <c r="H9" s="109">
        <v>3.14</v>
      </c>
      <c r="I9" s="109">
        <v>0.02</v>
      </c>
      <c r="J9" s="109"/>
      <c r="K9" s="214">
        <v>29.36</v>
      </c>
      <c r="L9" s="649">
        <v>429</v>
      </c>
      <c r="M9" s="303">
        <f>L9*E9/1000</f>
        <v>1.716</v>
      </c>
    </row>
    <row r="10" spans="1:13" s="26" customFormat="1" ht="102" customHeight="1" thickBot="1">
      <c r="A10" s="911"/>
      <c r="B10" s="911"/>
      <c r="C10" s="911"/>
      <c r="D10" s="911"/>
      <c r="E10" s="911"/>
      <c r="F10" s="911"/>
      <c r="G10" s="110">
        <f>SUM(G8:G9)</f>
        <v>4.21</v>
      </c>
      <c r="H10" s="110">
        <f>SUM(H8:H9)</f>
        <v>4.0600000000000005</v>
      </c>
      <c r="I10" s="188">
        <f>SUM(I8:I9)</f>
        <v>25.46</v>
      </c>
      <c r="J10" s="188">
        <f>SUM(J8:J9)</f>
        <v>0</v>
      </c>
      <c r="K10" s="499">
        <f>SUM(K8:K9)</f>
        <v>159.36</v>
      </c>
      <c r="L10" s="188"/>
      <c r="M10" s="188">
        <f>SUM(M8:M9)</f>
        <v>3.6959999999999997</v>
      </c>
    </row>
    <row r="11" spans="1:13" s="26" customFormat="1" ht="102" customHeight="1" thickBot="1">
      <c r="A11" s="899" t="s">
        <v>101</v>
      </c>
      <c r="B11" s="930" t="s">
        <v>275</v>
      </c>
      <c r="C11" s="434"/>
      <c r="D11" s="111" t="s">
        <v>46</v>
      </c>
      <c r="E11" s="112">
        <v>30</v>
      </c>
      <c r="F11" s="112">
        <v>30</v>
      </c>
      <c r="G11" s="112">
        <v>2.13</v>
      </c>
      <c r="H11" s="112">
        <v>0.33</v>
      </c>
      <c r="I11" s="112">
        <v>13.9</v>
      </c>
      <c r="J11" s="500"/>
      <c r="K11" s="215">
        <v>68.7</v>
      </c>
      <c r="L11" s="362">
        <v>60.18</v>
      </c>
      <c r="M11" s="359">
        <f>E11*L11/1000</f>
        <v>1.8054000000000001</v>
      </c>
    </row>
    <row r="12" spans="1:13" s="26" customFormat="1" ht="4.5" customHeight="1" thickBot="1">
      <c r="A12" s="900"/>
      <c r="B12" s="931"/>
      <c r="C12" s="435"/>
      <c r="D12" s="111"/>
      <c r="E12" s="112"/>
      <c r="F12" s="112"/>
      <c r="G12" s="112"/>
      <c r="H12" s="112"/>
      <c r="I12" s="112"/>
      <c r="J12" s="215"/>
      <c r="K12" s="215"/>
      <c r="L12" s="362"/>
      <c r="M12" s="359">
        <f>E12*L12/1000</f>
        <v>0</v>
      </c>
    </row>
    <row r="13" spans="1:13" s="26" customFormat="1" ht="102" customHeight="1" thickBot="1">
      <c r="A13" s="929"/>
      <c r="B13" s="932"/>
      <c r="C13" s="436"/>
      <c r="D13" s="111" t="s">
        <v>99</v>
      </c>
      <c r="E13" s="113">
        <v>5</v>
      </c>
      <c r="F13" s="113">
        <v>5</v>
      </c>
      <c r="G13" s="113">
        <v>0.02</v>
      </c>
      <c r="H13" s="113">
        <v>3.92</v>
      </c>
      <c r="I13" s="113">
        <v>0.02</v>
      </c>
      <c r="J13" s="189"/>
      <c r="K13" s="189">
        <v>36.7</v>
      </c>
      <c r="L13" s="127">
        <v>429</v>
      </c>
      <c r="M13" s="359">
        <f>E13*L13/1000</f>
        <v>2.145</v>
      </c>
    </row>
    <row r="14" spans="1:13" s="26" customFormat="1" ht="102" customHeight="1" thickBot="1">
      <c r="A14" s="911"/>
      <c r="B14" s="911"/>
      <c r="C14" s="911"/>
      <c r="D14" s="911"/>
      <c r="E14" s="911"/>
      <c r="F14" s="911"/>
      <c r="G14" s="110">
        <f>SUM(G11:G13)</f>
        <v>2.15</v>
      </c>
      <c r="H14" s="110">
        <f>SUM(H11:H13)</f>
        <v>4.25</v>
      </c>
      <c r="I14" s="110">
        <f>SUM(I11:I13)</f>
        <v>13.92</v>
      </c>
      <c r="J14" s="110">
        <f>SUM(J11:J13)</f>
        <v>0</v>
      </c>
      <c r="K14" s="188">
        <f>SUM(K11:K13)</f>
        <v>105.4</v>
      </c>
      <c r="L14" s="188"/>
      <c r="M14" s="188">
        <f>SUM(M11:M13)</f>
        <v>3.9504</v>
      </c>
    </row>
    <row r="15" spans="1:13" s="26" customFormat="1" ht="102" customHeight="1" thickBot="1">
      <c r="A15" s="899" t="s">
        <v>145</v>
      </c>
      <c r="B15" s="903">
        <v>150</v>
      </c>
      <c r="C15" s="489">
        <v>57</v>
      </c>
      <c r="D15" s="399" t="s">
        <v>92</v>
      </c>
      <c r="E15" s="113">
        <v>8</v>
      </c>
      <c r="F15" s="113">
        <v>8</v>
      </c>
      <c r="G15" s="113"/>
      <c r="H15" s="113"/>
      <c r="I15" s="113">
        <v>7.64</v>
      </c>
      <c r="J15" s="189"/>
      <c r="K15" s="189">
        <v>31.2</v>
      </c>
      <c r="L15" s="127">
        <v>43.89</v>
      </c>
      <c r="M15" s="358">
        <f>L15*E15/1000</f>
        <v>0.35112</v>
      </c>
    </row>
    <row r="16" spans="1:13" s="26" customFormat="1" ht="102" customHeight="1" thickBot="1">
      <c r="A16" s="900"/>
      <c r="B16" s="904"/>
      <c r="C16" s="493"/>
      <c r="D16" s="108" t="s">
        <v>98</v>
      </c>
      <c r="E16" s="113">
        <v>100</v>
      </c>
      <c r="F16" s="113">
        <v>100</v>
      </c>
      <c r="G16" s="113">
        <v>2.8</v>
      </c>
      <c r="H16" s="113">
        <v>3.2</v>
      </c>
      <c r="I16" s="113">
        <v>4.7</v>
      </c>
      <c r="J16" s="189">
        <v>1.3</v>
      </c>
      <c r="K16" s="189">
        <v>59</v>
      </c>
      <c r="L16" s="127">
        <v>39.6</v>
      </c>
      <c r="M16" s="358">
        <f>L16*E16/1000</f>
        <v>3.96</v>
      </c>
    </row>
    <row r="17" spans="1:13" s="26" customFormat="1" ht="102" customHeight="1" thickBot="1">
      <c r="A17" s="902"/>
      <c r="B17" s="917"/>
      <c r="C17" s="495"/>
      <c r="D17" s="106" t="s">
        <v>110</v>
      </c>
      <c r="E17" s="113">
        <v>1</v>
      </c>
      <c r="F17" s="113">
        <v>1</v>
      </c>
      <c r="G17" s="112"/>
      <c r="H17" s="112"/>
      <c r="I17" s="112"/>
      <c r="J17" s="215"/>
      <c r="K17" s="215"/>
      <c r="L17" s="362">
        <v>473</v>
      </c>
      <c r="M17" s="358">
        <f>L17*E17/1000</f>
        <v>0.473</v>
      </c>
    </row>
    <row r="18" spans="1:13" s="26" customFormat="1" ht="102" customHeight="1" thickBot="1">
      <c r="A18" s="918"/>
      <c r="B18" s="919"/>
      <c r="C18" s="919"/>
      <c r="D18" s="919"/>
      <c r="E18" s="919"/>
      <c r="F18" s="920"/>
      <c r="G18" s="110">
        <f>SUM(G15:G17)</f>
        <v>2.8</v>
      </c>
      <c r="H18" s="110">
        <f>SUM(H15:H17)</f>
        <v>3.2</v>
      </c>
      <c r="I18" s="110">
        <f>SUM(I15:I17)</f>
        <v>12.34</v>
      </c>
      <c r="J18" s="110">
        <f>SUM(J15:J17)</f>
        <v>1.3</v>
      </c>
      <c r="K18" s="188">
        <f>SUM(K15:K17)</f>
        <v>90.2</v>
      </c>
      <c r="L18" s="188"/>
      <c r="M18" s="188">
        <f>SUM(M15:M17)</f>
        <v>4.78412</v>
      </c>
    </row>
    <row r="19" spans="1:13" s="26" customFormat="1" ht="102" customHeight="1" thickBot="1">
      <c r="A19" s="910" t="s">
        <v>30</v>
      </c>
      <c r="B19" s="910"/>
      <c r="C19" s="910"/>
      <c r="D19" s="910"/>
      <c r="E19" s="910"/>
      <c r="F19" s="910"/>
      <c r="G19" s="110">
        <f aca="true" t="shared" si="0" ref="G19:M19">G7+G10+G14+G18</f>
        <v>9.440000000000001</v>
      </c>
      <c r="H19" s="110">
        <f t="shared" si="0"/>
        <v>11.760000000000002</v>
      </c>
      <c r="I19" s="110">
        <f t="shared" si="0"/>
        <v>57.260000000000005</v>
      </c>
      <c r="J19" s="110">
        <f t="shared" si="0"/>
        <v>103.3</v>
      </c>
      <c r="K19" s="110">
        <f t="shared" si="0"/>
        <v>382.68</v>
      </c>
      <c r="L19" s="110"/>
      <c r="M19" s="110">
        <f t="shared" si="0"/>
        <v>17.58952</v>
      </c>
    </row>
    <row r="20" spans="1:13" s="26" customFormat="1" ht="102" customHeight="1" thickBot="1">
      <c r="A20" s="914" t="s">
        <v>14</v>
      </c>
      <c r="B20" s="915"/>
      <c r="C20" s="915"/>
      <c r="D20" s="915"/>
      <c r="E20" s="915"/>
      <c r="F20" s="915"/>
      <c r="G20" s="915"/>
      <c r="H20" s="915"/>
      <c r="I20" s="915"/>
      <c r="J20" s="915"/>
      <c r="K20" s="915"/>
      <c r="L20" s="127"/>
      <c r="M20" s="359">
        <f>E20*L20/1000</f>
        <v>0</v>
      </c>
    </row>
    <row r="21" spans="1:13" s="299" customFormat="1" ht="111.75" customHeight="1" thickBot="1">
      <c r="A21" s="114"/>
      <c r="B21" s="387"/>
      <c r="C21" s="387"/>
      <c r="D21" s="106"/>
      <c r="E21" s="585"/>
      <c r="F21" s="107"/>
      <c r="G21" s="107"/>
      <c r="H21" s="107"/>
      <c r="I21" s="107"/>
      <c r="J21" s="213"/>
      <c r="K21" s="213"/>
      <c r="L21" s="362"/>
      <c r="M21" s="358"/>
    </row>
    <row r="22" spans="1:13" s="299" customFormat="1" ht="106.5" customHeight="1" thickBot="1">
      <c r="A22" s="115" t="s">
        <v>45</v>
      </c>
      <c r="B22" s="708">
        <v>200</v>
      </c>
      <c r="C22" s="708"/>
      <c r="D22" s="300" t="s">
        <v>15</v>
      </c>
      <c r="E22" s="297">
        <v>200</v>
      </c>
      <c r="F22" s="297">
        <v>200</v>
      </c>
      <c r="G22" s="297"/>
      <c r="H22" s="297"/>
      <c r="I22" s="301">
        <v>14</v>
      </c>
      <c r="J22" s="501">
        <v>4</v>
      </c>
      <c r="K22" s="302">
        <v>56</v>
      </c>
      <c r="L22" s="363">
        <v>66</v>
      </c>
      <c r="M22" s="359">
        <f>L22*E22/1000</f>
        <v>13.2</v>
      </c>
    </row>
    <row r="23" spans="1:13" s="299" customFormat="1" ht="95.25" customHeight="1" thickBot="1">
      <c r="A23" s="114"/>
      <c r="B23" s="119"/>
      <c r="C23" s="119"/>
      <c r="D23" s="117"/>
      <c r="E23" s="113"/>
      <c r="F23" s="113"/>
      <c r="G23" s="113">
        <f>SUM(G21:G22)</f>
        <v>0</v>
      </c>
      <c r="H23" s="113">
        <f aca="true" t="shared" si="1" ref="H23:M23">SUM(H21:H22)</f>
        <v>0</v>
      </c>
      <c r="I23" s="113">
        <f t="shared" si="1"/>
        <v>14</v>
      </c>
      <c r="J23" s="113">
        <f t="shared" si="1"/>
        <v>4</v>
      </c>
      <c r="K23" s="113">
        <f t="shared" si="1"/>
        <v>56</v>
      </c>
      <c r="L23" s="113"/>
      <c r="M23" s="113">
        <f t="shared" si="1"/>
        <v>13.2</v>
      </c>
    </row>
    <row r="24" spans="1:13" s="26" customFormat="1" ht="102" customHeight="1" thickBot="1">
      <c r="A24" s="914" t="s">
        <v>16</v>
      </c>
      <c r="B24" s="915"/>
      <c r="C24" s="915"/>
      <c r="D24" s="915"/>
      <c r="E24" s="915"/>
      <c r="F24" s="915"/>
      <c r="G24" s="915"/>
      <c r="H24" s="915"/>
      <c r="I24" s="915"/>
      <c r="J24" s="915"/>
      <c r="K24" s="915"/>
      <c r="L24" s="127"/>
      <c r="M24" s="359">
        <f>E24*L24/1000</f>
        <v>0</v>
      </c>
    </row>
    <row r="25" spans="1:13" s="26" customFormat="1" ht="102" customHeight="1" thickBot="1">
      <c r="A25" s="895" t="s">
        <v>274</v>
      </c>
      <c r="B25" s="923">
        <v>30</v>
      </c>
      <c r="C25" s="490"/>
      <c r="D25" s="294" t="s">
        <v>130</v>
      </c>
      <c r="E25" s="295">
        <v>30</v>
      </c>
      <c r="F25" s="295">
        <v>24</v>
      </c>
      <c r="G25" s="268">
        <v>0.36</v>
      </c>
      <c r="H25" s="268"/>
      <c r="I25" s="268">
        <v>2.18</v>
      </c>
      <c r="J25" s="269">
        <v>2.4</v>
      </c>
      <c r="K25" s="269">
        <v>10.1</v>
      </c>
      <c r="L25" s="364">
        <v>20.9</v>
      </c>
      <c r="M25" s="359">
        <f>E25*L25/1000</f>
        <v>0.627</v>
      </c>
    </row>
    <row r="26" spans="1:13" s="26" customFormat="1" ht="102" customHeight="1" thickBot="1">
      <c r="A26" s="896"/>
      <c r="B26" s="896"/>
      <c r="C26" s="491">
        <v>71</v>
      </c>
      <c r="D26" s="296" t="s">
        <v>100</v>
      </c>
      <c r="E26" s="268">
        <v>1</v>
      </c>
      <c r="F26" s="268">
        <v>1</v>
      </c>
      <c r="G26" s="297"/>
      <c r="H26" s="297"/>
      <c r="I26" s="297">
        <v>0.95</v>
      </c>
      <c r="J26" s="298"/>
      <c r="K26" s="298">
        <v>3.9</v>
      </c>
      <c r="L26" s="303">
        <v>43.89</v>
      </c>
      <c r="M26" s="359">
        <f>E26*L26/1000</f>
        <v>0.04389</v>
      </c>
    </row>
    <row r="27" spans="1:13" s="26" customFormat="1" ht="93" hidden="1" thickBot="1">
      <c r="A27" s="896"/>
      <c r="B27" s="896"/>
      <c r="C27" s="491"/>
      <c r="D27" s="296"/>
      <c r="E27" s="265"/>
      <c r="F27" s="265"/>
      <c r="G27" s="265"/>
      <c r="H27" s="265"/>
      <c r="I27" s="265"/>
      <c r="J27" s="266"/>
      <c r="K27" s="266"/>
      <c r="L27" s="364"/>
      <c r="M27" s="359">
        <f>E27*L27/1000</f>
        <v>0</v>
      </c>
    </row>
    <row r="28" spans="1:13" s="26" customFormat="1" ht="93" thickBot="1">
      <c r="A28" s="896"/>
      <c r="B28" s="896"/>
      <c r="C28" s="491"/>
      <c r="D28" s="296" t="s">
        <v>273</v>
      </c>
      <c r="E28" s="514">
        <v>5</v>
      </c>
      <c r="F28" s="265">
        <v>5</v>
      </c>
      <c r="G28" s="265">
        <v>0.06</v>
      </c>
      <c r="H28" s="265"/>
      <c r="I28" s="265">
        <v>2.45</v>
      </c>
      <c r="J28" s="266">
        <v>0.4</v>
      </c>
      <c r="K28" s="266">
        <v>10.35</v>
      </c>
      <c r="L28" s="364">
        <v>203.5</v>
      </c>
      <c r="M28" s="359">
        <f>L28*E28/1000</f>
        <v>1.0175</v>
      </c>
    </row>
    <row r="29" spans="1:13" s="26" customFormat="1" ht="102" customHeight="1" thickBot="1">
      <c r="A29" s="897"/>
      <c r="B29" s="897"/>
      <c r="C29" s="492"/>
      <c r="D29" s="296" t="s">
        <v>93</v>
      </c>
      <c r="E29" s="515">
        <v>3</v>
      </c>
      <c r="F29" s="297">
        <v>3</v>
      </c>
      <c r="G29" s="297"/>
      <c r="H29" s="297">
        <v>2.81</v>
      </c>
      <c r="I29" s="297"/>
      <c r="J29" s="298"/>
      <c r="K29" s="298">
        <v>26.97</v>
      </c>
      <c r="L29" s="303">
        <v>80.6</v>
      </c>
      <c r="M29" s="359">
        <f>E29*L29/1000</f>
        <v>0.2418</v>
      </c>
    </row>
    <row r="30" spans="1:13" s="26" customFormat="1" ht="102" customHeight="1" thickBot="1">
      <c r="A30" s="911"/>
      <c r="B30" s="911"/>
      <c r="C30" s="911"/>
      <c r="D30" s="911"/>
      <c r="E30" s="911"/>
      <c r="F30" s="911"/>
      <c r="G30" s="142">
        <f>SUM(G25:G29)</f>
        <v>0.42</v>
      </c>
      <c r="H30" s="142">
        <f>SUM(H25:H29)</f>
        <v>2.81</v>
      </c>
      <c r="I30" s="142">
        <f>SUM(I25:I29)</f>
        <v>5.58</v>
      </c>
      <c r="J30" s="142">
        <f>SUM(J25:J29)</f>
        <v>2.8</v>
      </c>
      <c r="K30" s="216">
        <f>SUM(K25:K29)</f>
        <v>51.32</v>
      </c>
      <c r="L30" s="216"/>
      <c r="M30" s="216">
        <f>SUM(M25:M29)</f>
        <v>1.93019</v>
      </c>
    </row>
    <row r="31" spans="1:13" s="26" customFormat="1" ht="102" customHeight="1" thickBot="1">
      <c r="A31" s="905" t="s">
        <v>231</v>
      </c>
      <c r="B31" s="908">
        <v>150</v>
      </c>
      <c r="C31" s="433"/>
      <c r="D31" s="158" t="s">
        <v>232</v>
      </c>
      <c r="E31" s="157">
        <v>5</v>
      </c>
      <c r="F31" s="157">
        <v>5</v>
      </c>
      <c r="G31" s="157">
        <v>0.54</v>
      </c>
      <c r="H31" s="157">
        <v>0.3</v>
      </c>
      <c r="I31" s="157">
        <v>3.05</v>
      </c>
      <c r="J31" s="191"/>
      <c r="K31" s="191">
        <v>17.55</v>
      </c>
      <c r="L31" s="365">
        <v>28.6</v>
      </c>
      <c r="M31" s="359">
        <f aca="true" t="shared" si="2" ref="M31:M36">E31*L31/1000</f>
        <v>0.143</v>
      </c>
    </row>
    <row r="32" spans="1:13" s="26" customFormat="1" ht="102" customHeight="1" thickBot="1">
      <c r="A32" s="906"/>
      <c r="B32" s="906"/>
      <c r="C32" s="431">
        <v>50</v>
      </c>
      <c r="D32" s="158" t="s">
        <v>103</v>
      </c>
      <c r="E32" s="113">
        <v>10</v>
      </c>
      <c r="F32" s="113">
        <v>10</v>
      </c>
      <c r="G32" s="113">
        <v>2.02</v>
      </c>
      <c r="H32" s="113">
        <v>0.28</v>
      </c>
      <c r="I32" s="113">
        <v>0</v>
      </c>
      <c r="J32" s="189"/>
      <c r="K32" s="189">
        <v>10.6</v>
      </c>
      <c r="L32" s="303">
        <v>429</v>
      </c>
      <c r="M32" s="359">
        <f t="shared" si="2"/>
        <v>4.29</v>
      </c>
    </row>
    <row r="33" spans="1:13" s="26" customFormat="1" ht="102" customHeight="1" thickBot="1">
      <c r="A33" s="906"/>
      <c r="B33" s="906"/>
      <c r="C33" s="431"/>
      <c r="D33" s="158" t="s">
        <v>114</v>
      </c>
      <c r="E33" s="159">
        <v>90</v>
      </c>
      <c r="F33" s="159">
        <v>63</v>
      </c>
      <c r="G33" s="159">
        <v>1.26</v>
      </c>
      <c r="H33" s="159">
        <v>0.26</v>
      </c>
      <c r="I33" s="159">
        <v>10.26</v>
      </c>
      <c r="J33" s="217">
        <v>14</v>
      </c>
      <c r="K33" s="217">
        <v>50.4</v>
      </c>
      <c r="L33" s="366">
        <v>17.6</v>
      </c>
      <c r="M33" s="359">
        <f t="shared" si="2"/>
        <v>1.5840000000000003</v>
      </c>
    </row>
    <row r="34" spans="1:13" s="26" customFormat="1" ht="102" customHeight="1" thickBot="1">
      <c r="A34" s="906"/>
      <c r="B34" s="906"/>
      <c r="C34" s="431"/>
      <c r="D34" s="158" t="s">
        <v>105</v>
      </c>
      <c r="E34" s="160">
        <v>15</v>
      </c>
      <c r="F34" s="160">
        <v>12</v>
      </c>
      <c r="G34" s="160">
        <v>0.03</v>
      </c>
      <c r="H34" s="160"/>
      <c r="I34" s="160">
        <v>0.87</v>
      </c>
      <c r="J34" s="218">
        <v>0.6</v>
      </c>
      <c r="K34" s="218">
        <v>4.1</v>
      </c>
      <c r="L34" s="366">
        <v>20.9</v>
      </c>
      <c r="M34" s="359">
        <f t="shared" si="2"/>
        <v>0.3135</v>
      </c>
    </row>
    <row r="35" spans="1:13" s="26" customFormat="1" ht="102" customHeight="1" thickBot="1">
      <c r="A35" s="907"/>
      <c r="B35" s="907"/>
      <c r="C35" s="432"/>
      <c r="D35" s="158" t="s">
        <v>120</v>
      </c>
      <c r="E35" s="160">
        <v>5</v>
      </c>
      <c r="F35" s="160">
        <v>4</v>
      </c>
      <c r="G35" s="160">
        <v>0.08</v>
      </c>
      <c r="H35" s="160"/>
      <c r="I35" s="160">
        <v>0.4</v>
      </c>
      <c r="J35" s="218">
        <v>0.43</v>
      </c>
      <c r="K35" s="218">
        <v>1.68</v>
      </c>
      <c r="L35" s="366">
        <v>24.2</v>
      </c>
      <c r="M35" s="359">
        <f t="shared" si="2"/>
        <v>0.121</v>
      </c>
    </row>
    <row r="36" spans="1:13" s="26" customFormat="1" ht="0.75" customHeight="1" thickBot="1">
      <c r="A36" s="909"/>
      <c r="B36" s="909"/>
      <c r="C36" s="909"/>
      <c r="D36" s="909"/>
      <c r="E36" s="909"/>
      <c r="F36" s="909"/>
      <c r="G36" s="161">
        <f>SUM(G31:G35)</f>
        <v>3.93</v>
      </c>
      <c r="H36" s="161">
        <f>SUM(H31:H35)</f>
        <v>0.8400000000000001</v>
      </c>
      <c r="I36" s="161">
        <f>SUM(I31:I35)</f>
        <v>14.579999999999998</v>
      </c>
      <c r="J36" s="219"/>
      <c r="K36" s="219">
        <f>SUM(K31:K35)</f>
        <v>84.33</v>
      </c>
      <c r="L36" s="367"/>
      <c r="M36" s="359">
        <f t="shared" si="2"/>
        <v>0</v>
      </c>
    </row>
    <row r="37" spans="1:13" s="26" customFormat="1" ht="102" customHeight="1" thickBot="1">
      <c r="A37" s="911"/>
      <c r="B37" s="911"/>
      <c r="C37" s="911"/>
      <c r="D37" s="911"/>
      <c r="E37" s="911"/>
      <c r="F37" s="911"/>
      <c r="G37" s="110">
        <f>SUM(G31:G35)</f>
        <v>3.93</v>
      </c>
      <c r="H37" s="110">
        <f>SUM(H31:H35)</f>
        <v>0.8400000000000001</v>
      </c>
      <c r="I37" s="110">
        <f>SUM(I31:I35)</f>
        <v>14.579999999999998</v>
      </c>
      <c r="J37" s="530">
        <f>SUM(J31:J35)</f>
        <v>15.03</v>
      </c>
      <c r="K37" s="110">
        <f>SUM(K31:K35)</f>
        <v>84.33</v>
      </c>
      <c r="L37" s="110"/>
      <c r="M37" s="110">
        <f>SUM(M31:M35)</f>
        <v>6.451500000000001</v>
      </c>
    </row>
    <row r="38" spans="1:13" s="26" customFormat="1" ht="102" customHeight="1" thickBot="1">
      <c r="A38" s="899" t="s">
        <v>410</v>
      </c>
      <c r="B38" s="903">
        <v>85</v>
      </c>
      <c r="C38" s="493"/>
      <c r="D38" s="108" t="s">
        <v>286</v>
      </c>
      <c r="E38" s="515">
        <v>30</v>
      </c>
      <c r="F38" s="113">
        <v>30</v>
      </c>
      <c r="G38" s="113">
        <v>3.09</v>
      </c>
      <c r="H38" s="113">
        <v>0.33</v>
      </c>
      <c r="I38" s="189"/>
      <c r="J38" s="127"/>
      <c r="K38" s="247">
        <v>100.2</v>
      </c>
      <c r="L38" s="127">
        <v>27.5</v>
      </c>
      <c r="M38" s="359">
        <f>L38*E38/1000</f>
        <v>0.825</v>
      </c>
    </row>
    <row r="39" spans="1:13" s="26" customFormat="1" ht="102" customHeight="1" thickBot="1">
      <c r="A39" s="900"/>
      <c r="B39" s="904"/>
      <c r="C39" s="493"/>
      <c r="D39" s="108" t="s">
        <v>24</v>
      </c>
      <c r="E39" s="109">
        <v>30</v>
      </c>
      <c r="F39" s="109">
        <v>30</v>
      </c>
      <c r="G39" s="109">
        <v>1.4</v>
      </c>
      <c r="H39" s="109">
        <v>0.96</v>
      </c>
      <c r="I39" s="109">
        <v>1.4</v>
      </c>
      <c r="J39" s="214">
        <v>0.29</v>
      </c>
      <c r="K39" s="214">
        <v>17.4</v>
      </c>
      <c r="L39" s="127">
        <v>39.6</v>
      </c>
      <c r="M39" s="359">
        <f>L39*E39/1000</f>
        <v>1.188</v>
      </c>
    </row>
    <row r="40" spans="1:13" s="26" customFormat="1" ht="102" customHeight="1" thickBot="1">
      <c r="A40" s="901"/>
      <c r="B40" s="901"/>
      <c r="C40" s="494"/>
      <c r="D40" s="106" t="s">
        <v>422</v>
      </c>
      <c r="E40" s="112">
        <v>5</v>
      </c>
      <c r="F40" s="112">
        <v>4.25</v>
      </c>
      <c r="G40" s="112">
        <v>0.62</v>
      </c>
      <c r="H40" s="112">
        <v>1.25</v>
      </c>
      <c r="I40" s="112">
        <v>0.02</v>
      </c>
      <c r="J40" s="215"/>
      <c r="K40" s="215">
        <v>14.11</v>
      </c>
      <c r="L40" s="362">
        <v>178.75</v>
      </c>
      <c r="M40" s="359">
        <f aca="true" t="shared" si="3" ref="M40:M47">L40*E40/1000</f>
        <v>0.89375</v>
      </c>
    </row>
    <row r="41" spans="1:13" s="26" customFormat="1" ht="102" customHeight="1" thickBot="1">
      <c r="A41" s="901"/>
      <c r="B41" s="901"/>
      <c r="C41" s="429"/>
      <c r="D41" s="111" t="s">
        <v>13</v>
      </c>
      <c r="E41" s="107">
        <v>1</v>
      </c>
      <c r="F41" s="107">
        <v>1</v>
      </c>
      <c r="G41" s="107"/>
      <c r="H41" s="107"/>
      <c r="I41" s="213">
        <v>0.95</v>
      </c>
      <c r="J41" s="362"/>
      <c r="K41" s="213">
        <v>3.79</v>
      </c>
      <c r="L41" s="362">
        <v>43.89</v>
      </c>
      <c r="M41" s="359">
        <f t="shared" si="3"/>
        <v>0.04389</v>
      </c>
    </row>
    <row r="42" spans="1:13" s="26" customFormat="1" ht="102" customHeight="1" thickBot="1">
      <c r="A42" s="901"/>
      <c r="B42" s="901"/>
      <c r="C42" s="494"/>
      <c r="D42" s="108" t="s">
        <v>28</v>
      </c>
      <c r="E42" s="109">
        <v>0.0002</v>
      </c>
      <c r="F42" s="109"/>
      <c r="G42" s="109"/>
      <c r="H42" s="109"/>
      <c r="I42" s="214"/>
      <c r="J42" s="362"/>
      <c r="K42" s="214"/>
      <c r="L42" s="362">
        <v>341</v>
      </c>
      <c r="M42" s="359">
        <f>L42*E42</f>
        <v>0.0682</v>
      </c>
    </row>
    <row r="43" spans="1:13" s="26" customFormat="1" ht="102" customHeight="1" thickBot="1">
      <c r="A43" s="901"/>
      <c r="B43" s="901"/>
      <c r="C43" s="494"/>
      <c r="D43" s="108" t="s">
        <v>11</v>
      </c>
      <c r="E43" s="113">
        <v>5</v>
      </c>
      <c r="F43" s="113">
        <v>5</v>
      </c>
      <c r="G43" s="113">
        <v>0.02</v>
      </c>
      <c r="H43" s="113">
        <v>3.92</v>
      </c>
      <c r="I43" s="113">
        <v>0.02</v>
      </c>
      <c r="J43" s="189"/>
      <c r="K43" s="189">
        <v>36.7</v>
      </c>
      <c r="L43" s="362">
        <v>429</v>
      </c>
      <c r="M43" s="359">
        <f t="shared" si="3"/>
        <v>2.145</v>
      </c>
    </row>
    <row r="44" spans="1:13" s="26" customFormat="1" ht="102" customHeight="1" thickBot="1">
      <c r="A44" s="901"/>
      <c r="B44" s="901"/>
      <c r="C44" s="494"/>
      <c r="D44" s="108" t="s">
        <v>18</v>
      </c>
      <c r="E44" s="515">
        <v>4</v>
      </c>
      <c r="F44" s="113">
        <v>4</v>
      </c>
      <c r="G44" s="113"/>
      <c r="H44" s="113">
        <v>3.99</v>
      </c>
      <c r="I44" s="113"/>
      <c r="J44" s="189"/>
      <c r="K44" s="189">
        <v>35.96</v>
      </c>
      <c r="L44" s="649">
        <v>80.67</v>
      </c>
      <c r="M44" s="359">
        <f t="shared" si="3"/>
        <v>0.32268</v>
      </c>
    </row>
    <row r="45" spans="1:13" s="26" customFormat="1" ht="102" customHeight="1" thickBot="1">
      <c r="A45" s="901"/>
      <c r="B45" s="901"/>
      <c r="C45" s="494"/>
      <c r="D45" s="108" t="s">
        <v>411</v>
      </c>
      <c r="E45" s="248">
        <v>30</v>
      </c>
      <c r="F45" s="248">
        <v>30</v>
      </c>
      <c r="G45" s="248">
        <v>6.06</v>
      </c>
      <c r="H45" s="248">
        <v>0.84</v>
      </c>
      <c r="I45" s="247"/>
      <c r="J45" s="127"/>
      <c r="K45" s="247">
        <v>31.8</v>
      </c>
      <c r="L45" s="127">
        <v>429</v>
      </c>
      <c r="M45" s="359">
        <f t="shared" si="3"/>
        <v>12.87</v>
      </c>
    </row>
    <row r="46" spans="1:13" s="26" customFormat="1" ht="102" customHeight="1" thickBot="1">
      <c r="A46" s="901"/>
      <c r="B46" s="901"/>
      <c r="C46" s="494"/>
      <c r="D46" s="108" t="s">
        <v>20</v>
      </c>
      <c r="E46" s="113">
        <v>25</v>
      </c>
      <c r="F46" s="113">
        <v>18</v>
      </c>
      <c r="G46" s="113">
        <v>0.5</v>
      </c>
      <c r="H46" s="113">
        <v>0.072</v>
      </c>
      <c r="I46" s="113">
        <v>2.85</v>
      </c>
      <c r="J46" s="189">
        <v>3.88</v>
      </c>
      <c r="K46" s="189">
        <v>14.4</v>
      </c>
      <c r="L46" s="127">
        <v>17.6</v>
      </c>
      <c r="M46" s="359">
        <f t="shared" si="3"/>
        <v>0.44000000000000006</v>
      </c>
    </row>
    <row r="47" spans="1:13" s="26" customFormat="1" ht="102" customHeight="1" thickBot="1">
      <c r="A47" s="902"/>
      <c r="B47" s="902"/>
      <c r="C47" s="430"/>
      <c r="D47" s="117" t="s">
        <v>303</v>
      </c>
      <c r="E47" s="109">
        <v>13</v>
      </c>
      <c r="F47" s="109">
        <v>10.9</v>
      </c>
      <c r="G47" s="109">
        <v>0.18</v>
      </c>
      <c r="H47" s="109"/>
      <c r="I47" s="214">
        <v>1.04</v>
      </c>
      <c r="J47" s="362">
        <v>0.9</v>
      </c>
      <c r="K47" s="214">
        <v>4.48</v>
      </c>
      <c r="L47" s="362">
        <v>24.2</v>
      </c>
      <c r="M47" s="359">
        <f t="shared" si="3"/>
        <v>0.3146</v>
      </c>
    </row>
    <row r="48" spans="1:13" s="26" customFormat="1" ht="102" customHeight="1" thickBot="1">
      <c r="A48" s="898"/>
      <c r="B48" s="898"/>
      <c r="C48" s="898"/>
      <c r="D48" s="898"/>
      <c r="E48" s="898"/>
      <c r="F48" s="898"/>
      <c r="G48" s="142">
        <f>SUM(G38:G47)</f>
        <v>11.87</v>
      </c>
      <c r="H48" s="142">
        <f>SUM(H38:H47)</f>
        <v>11.361999999999998</v>
      </c>
      <c r="I48" s="142">
        <f>SUM(I38:I47)</f>
        <v>6.28</v>
      </c>
      <c r="J48" s="142">
        <f>SUM(J38:J47)</f>
        <v>5.07</v>
      </c>
      <c r="K48" s="216">
        <f>SUM(K38:K47)</f>
        <v>258.84000000000003</v>
      </c>
      <c r="L48" s="216"/>
      <c r="M48" s="188">
        <f>SUM(M38:M47)</f>
        <v>19.11112</v>
      </c>
    </row>
    <row r="49" spans="1:13" s="26" customFormat="1" ht="102" customHeight="1" thickBot="1">
      <c r="A49" s="921" t="s">
        <v>214</v>
      </c>
      <c r="B49" s="922">
        <v>150</v>
      </c>
      <c r="C49" s="903">
        <v>31</v>
      </c>
      <c r="D49" s="106" t="s">
        <v>214</v>
      </c>
      <c r="E49" s="113">
        <v>10</v>
      </c>
      <c r="F49" s="113">
        <v>10</v>
      </c>
      <c r="G49" s="113"/>
      <c r="H49" s="113"/>
      <c r="I49" s="113">
        <v>9.2</v>
      </c>
      <c r="J49" s="189"/>
      <c r="K49" s="189">
        <v>36.8</v>
      </c>
      <c r="L49" s="127">
        <v>58.3</v>
      </c>
      <c r="M49" s="359">
        <f>E49*L49/1000</f>
        <v>0.583</v>
      </c>
    </row>
    <row r="50" spans="1:13" s="26" customFormat="1" ht="102" customHeight="1" thickBot="1">
      <c r="A50" s="921"/>
      <c r="B50" s="922"/>
      <c r="C50" s="924"/>
      <c r="D50" s="108" t="s">
        <v>100</v>
      </c>
      <c r="E50" s="113">
        <v>8</v>
      </c>
      <c r="F50" s="113">
        <v>8</v>
      </c>
      <c r="G50" s="113"/>
      <c r="H50" s="113"/>
      <c r="I50" s="113">
        <v>7.64</v>
      </c>
      <c r="J50" s="189"/>
      <c r="K50" s="189">
        <v>31.2</v>
      </c>
      <c r="L50" s="127">
        <v>43.89</v>
      </c>
      <c r="M50" s="359">
        <f>E50*L50/1000</f>
        <v>0.35112</v>
      </c>
    </row>
    <row r="51" spans="1:13" s="26" customFormat="1" ht="102" customHeight="1" thickBot="1">
      <c r="A51" s="911"/>
      <c r="B51" s="911"/>
      <c r="C51" s="911"/>
      <c r="D51" s="911"/>
      <c r="E51" s="911"/>
      <c r="F51" s="911"/>
      <c r="G51" s="110"/>
      <c r="H51" s="110"/>
      <c r="I51" s="110">
        <f>SUM(I49:I50)</f>
        <v>16.84</v>
      </c>
      <c r="J51" s="188"/>
      <c r="K51" s="188">
        <f>SUM(K50:K50)</f>
        <v>31.2</v>
      </c>
      <c r="L51" s="188"/>
      <c r="M51" s="188">
        <f>SUM(M49:M50)</f>
        <v>0.93412</v>
      </c>
    </row>
    <row r="52" spans="1:13" s="26" customFormat="1" ht="102" customHeight="1" thickBot="1">
      <c r="A52" s="115" t="s">
        <v>44</v>
      </c>
      <c r="B52" s="116">
        <v>25</v>
      </c>
      <c r="C52" s="116"/>
      <c r="D52" s="117" t="s">
        <v>25</v>
      </c>
      <c r="E52" s="113">
        <v>25</v>
      </c>
      <c r="F52" s="113">
        <v>25</v>
      </c>
      <c r="G52" s="113">
        <v>1.3</v>
      </c>
      <c r="H52" s="113">
        <v>0.3</v>
      </c>
      <c r="I52" s="113">
        <v>11.07</v>
      </c>
      <c r="J52" s="189"/>
      <c r="K52" s="189">
        <v>53.5</v>
      </c>
      <c r="L52" s="127">
        <v>53.16</v>
      </c>
      <c r="M52" s="359">
        <f>E52*L52/1000</f>
        <v>1.329</v>
      </c>
    </row>
    <row r="53" spans="1:13" s="26" customFormat="1" ht="102" customHeight="1" thickBot="1">
      <c r="A53" s="910" t="s">
        <v>29</v>
      </c>
      <c r="B53" s="910"/>
      <c r="C53" s="910"/>
      <c r="D53" s="910"/>
      <c r="E53" s="910"/>
      <c r="F53" s="910"/>
      <c r="G53" s="110">
        <f>G30+G37+G48+G51+G52</f>
        <v>17.52</v>
      </c>
      <c r="H53" s="110">
        <f>H30+H37+H48+H51+H52</f>
        <v>15.312</v>
      </c>
      <c r="I53" s="110">
        <f>I30+I37+I48+I51+I52</f>
        <v>54.35</v>
      </c>
      <c r="J53" s="110">
        <f>J30+J37+J48+J51+J52</f>
        <v>22.9</v>
      </c>
      <c r="K53" s="188">
        <f>K30+K37+K48+K51+K52</f>
        <v>479.19</v>
      </c>
      <c r="L53" s="188"/>
      <c r="M53" s="188">
        <f>M30+M37+M48+M51+M52</f>
        <v>29.75593</v>
      </c>
    </row>
    <row r="54" spans="1:13" s="26" customFormat="1" ht="102" customHeight="1" thickBot="1">
      <c r="A54" s="914" t="s">
        <v>26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127"/>
      <c r="M54" s="359">
        <f>E54*L54/1000</f>
        <v>0</v>
      </c>
    </row>
    <row r="55" spans="1:13" s="26" customFormat="1" ht="102" customHeight="1" thickBot="1">
      <c r="A55" s="899" t="s">
        <v>63</v>
      </c>
      <c r="B55" s="903">
        <v>150</v>
      </c>
      <c r="C55" s="489"/>
      <c r="D55" s="106" t="s">
        <v>132</v>
      </c>
      <c r="E55" s="107">
        <v>15</v>
      </c>
      <c r="F55" s="107">
        <v>15</v>
      </c>
      <c r="G55" s="107">
        <v>1.42</v>
      </c>
      <c r="H55" s="107">
        <v>0.1</v>
      </c>
      <c r="I55" s="107">
        <v>10.51</v>
      </c>
      <c r="J55" s="213"/>
      <c r="K55" s="213">
        <v>49.95</v>
      </c>
      <c r="L55" s="362">
        <v>28.6</v>
      </c>
      <c r="M55" s="358">
        <f>L55*E55/1000</f>
        <v>0.429</v>
      </c>
    </row>
    <row r="56" spans="1:13" s="26" customFormat="1" ht="102" customHeight="1" thickBot="1">
      <c r="A56" s="912"/>
      <c r="B56" s="912"/>
      <c r="C56" s="496"/>
      <c r="D56" s="108" t="s">
        <v>98</v>
      </c>
      <c r="E56" s="113">
        <v>100</v>
      </c>
      <c r="F56" s="113">
        <v>100</v>
      </c>
      <c r="G56" s="113">
        <v>2.8</v>
      </c>
      <c r="H56" s="113">
        <v>3.2</v>
      </c>
      <c r="I56" s="113">
        <v>4.7</v>
      </c>
      <c r="J56" s="189">
        <v>1.3</v>
      </c>
      <c r="K56" s="189">
        <v>59</v>
      </c>
      <c r="L56" s="127">
        <v>39.6</v>
      </c>
      <c r="M56" s="358">
        <f>L56*E56/1000</f>
        <v>3.96</v>
      </c>
    </row>
    <row r="57" spans="1:13" s="26" customFormat="1" ht="102" customHeight="1" thickBot="1">
      <c r="A57" s="912"/>
      <c r="B57" s="912"/>
      <c r="C57" s="496">
        <v>1</v>
      </c>
      <c r="D57" s="108" t="s">
        <v>100</v>
      </c>
      <c r="E57" s="113">
        <v>3</v>
      </c>
      <c r="F57" s="113">
        <v>3</v>
      </c>
      <c r="G57" s="113"/>
      <c r="H57" s="113"/>
      <c r="I57" s="113">
        <v>2.86</v>
      </c>
      <c r="J57" s="189"/>
      <c r="K57" s="189">
        <v>11.7</v>
      </c>
      <c r="L57" s="127">
        <v>43.89</v>
      </c>
      <c r="M57" s="358">
        <f>L57*E57/1000</f>
        <v>0.13167</v>
      </c>
    </row>
    <row r="58" spans="1:13" s="26" customFormat="1" ht="102" customHeight="1" thickBot="1">
      <c r="A58" s="913"/>
      <c r="B58" s="913"/>
      <c r="C58" s="497"/>
      <c r="D58" s="108" t="s">
        <v>99</v>
      </c>
      <c r="E58" s="113">
        <v>3</v>
      </c>
      <c r="F58" s="113">
        <v>3</v>
      </c>
      <c r="G58" s="113">
        <v>0.01</v>
      </c>
      <c r="H58" s="113">
        <v>2.35</v>
      </c>
      <c r="I58" s="113">
        <v>0.01</v>
      </c>
      <c r="J58" s="189"/>
      <c r="K58" s="189">
        <v>22.02</v>
      </c>
      <c r="L58" s="127">
        <v>429</v>
      </c>
      <c r="M58" s="358">
        <f>L58*E58/1000</f>
        <v>1.287</v>
      </c>
    </row>
    <row r="59" spans="1:13" s="26" customFormat="1" ht="102" customHeight="1" thickBot="1">
      <c r="A59" s="911"/>
      <c r="B59" s="911"/>
      <c r="C59" s="911"/>
      <c r="D59" s="911"/>
      <c r="E59" s="911"/>
      <c r="F59" s="911"/>
      <c r="G59" s="110">
        <f>SUM(G55:G58)</f>
        <v>4.2299999999999995</v>
      </c>
      <c r="H59" s="110">
        <f>SUM(H55:H58)</f>
        <v>5.65</v>
      </c>
      <c r="I59" s="110">
        <f>SUM(I55:I58)</f>
        <v>18.080000000000002</v>
      </c>
      <c r="J59" s="110">
        <f>SUM(J55:J58)</f>
        <v>1.3</v>
      </c>
      <c r="K59" s="188">
        <f>SUM(K55:K58)</f>
        <v>142.67000000000002</v>
      </c>
      <c r="L59" s="188"/>
      <c r="M59" s="188">
        <f>SUM(M55:M58)</f>
        <v>5.80767</v>
      </c>
    </row>
    <row r="60" spans="1:13" s="26" customFormat="1" ht="102" customHeight="1" thickBot="1">
      <c r="A60" s="916" t="s">
        <v>53</v>
      </c>
      <c r="B60" s="892">
        <v>150</v>
      </c>
      <c r="C60" s="675"/>
      <c r="D60" s="117" t="s">
        <v>68</v>
      </c>
      <c r="E60" s="113">
        <v>1</v>
      </c>
      <c r="F60" s="113">
        <v>1</v>
      </c>
      <c r="G60" s="113">
        <v>0.24</v>
      </c>
      <c r="H60" s="113">
        <v>0.17</v>
      </c>
      <c r="I60" s="113">
        <v>0.24</v>
      </c>
      <c r="J60" s="189"/>
      <c r="K60" s="189">
        <v>3.8</v>
      </c>
      <c r="L60" s="127">
        <v>605</v>
      </c>
      <c r="M60" s="359">
        <f>E60*L60/1000</f>
        <v>0.605</v>
      </c>
    </row>
    <row r="61" spans="1:13" s="26" customFormat="1" ht="102" customHeight="1" thickBot="1">
      <c r="A61" s="916"/>
      <c r="B61" s="893"/>
      <c r="C61" s="676">
        <v>56</v>
      </c>
      <c r="D61" s="117" t="s">
        <v>41</v>
      </c>
      <c r="E61" s="113">
        <v>100</v>
      </c>
      <c r="F61" s="113">
        <v>100</v>
      </c>
      <c r="G61" s="113">
        <v>2.8</v>
      </c>
      <c r="H61" s="113">
        <v>3.2</v>
      </c>
      <c r="I61" s="113">
        <v>4.7</v>
      </c>
      <c r="J61" s="189"/>
      <c r="K61" s="189">
        <v>59</v>
      </c>
      <c r="L61" s="127">
        <v>39.6</v>
      </c>
      <c r="M61" s="359">
        <f>E61*L61/1000</f>
        <v>3.96</v>
      </c>
    </row>
    <row r="62" spans="1:13" s="299" customFormat="1" ht="117" customHeight="1" thickBot="1">
      <c r="A62" s="916"/>
      <c r="B62" s="894"/>
      <c r="C62" s="677"/>
      <c r="D62" s="117" t="s">
        <v>40</v>
      </c>
      <c r="E62" s="113">
        <v>8</v>
      </c>
      <c r="F62" s="113">
        <v>8</v>
      </c>
      <c r="G62" s="113"/>
      <c r="H62" s="113"/>
      <c r="I62" s="113">
        <v>7.64</v>
      </c>
      <c r="J62" s="189"/>
      <c r="K62" s="189">
        <v>31.2</v>
      </c>
      <c r="L62" s="127">
        <v>43.89</v>
      </c>
      <c r="M62" s="359">
        <f>E62*L62/1000</f>
        <v>0.35112</v>
      </c>
    </row>
    <row r="63" spans="1:13" s="26" customFormat="1" ht="91.5" customHeight="1" thickBot="1">
      <c r="A63" s="911"/>
      <c r="B63" s="911"/>
      <c r="C63" s="911"/>
      <c r="D63" s="911"/>
      <c r="E63" s="911"/>
      <c r="F63" s="911"/>
      <c r="G63" s="110">
        <f>SUM(G60:G62)</f>
        <v>3.04</v>
      </c>
      <c r="H63" s="110">
        <f aca="true" t="shared" si="4" ref="H63:M63">SUM(H60:H62)</f>
        <v>3.37</v>
      </c>
      <c r="I63" s="110">
        <f t="shared" si="4"/>
        <v>12.58</v>
      </c>
      <c r="J63" s="110">
        <f t="shared" si="4"/>
        <v>0</v>
      </c>
      <c r="K63" s="110">
        <f t="shared" si="4"/>
        <v>94</v>
      </c>
      <c r="L63" s="110"/>
      <c r="M63" s="110">
        <f t="shared" si="4"/>
        <v>4.916119999999999</v>
      </c>
    </row>
    <row r="64" spans="1:13" s="299" customFormat="1" ht="108" customHeight="1" thickBot="1">
      <c r="A64" s="114" t="s">
        <v>46</v>
      </c>
      <c r="B64" s="387">
        <v>25</v>
      </c>
      <c r="C64" s="387"/>
      <c r="D64" s="106" t="s">
        <v>46</v>
      </c>
      <c r="E64" s="107">
        <v>25</v>
      </c>
      <c r="F64" s="107">
        <v>25</v>
      </c>
      <c r="G64" s="107">
        <v>1.77</v>
      </c>
      <c r="H64" s="107">
        <v>0.27</v>
      </c>
      <c r="I64" s="107">
        <v>11.6</v>
      </c>
      <c r="J64" s="213"/>
      <c r="K64" s="213">
        <v>57.25</v>
      </c>
      <c r="L64" s="362">
        <v>60.18</v>
      </c>
      <c r="M64" s="358">
        <f>L64*E64/1000</f>
        <v>1.5045</v>
      </c>
    </row>
    <row r="65" spans="1:13" s="299" customFormat="1" ht="114" customHeight="1" thickBot="1">
      <c r="A65" s="625" t="s">
        <v>420</v>
      </c>
      <c r="B65" s="110">
        <v>20</v>
      </c>
      <c r="C65" s="110"/>
      <c r="D65" s="263" t="s">
        <v>420</v>
      </c>
      <c r="E65" s="113">
        <v>20</v>
      </c>
      <c r="F65" s="113">
        <v>20</v>
      </c>
      <c r="G65" s="113">
        <v>0.7</v>
      </c>
      <c r="H65" s="113">
        <v>0.24</v>
      </c>
      <c r="I65" s="113">
        <v>14.6</v>
      </c>
      <c r="J65" s="189"/>
      <c r="K65" s="189">
        <v>61.8</v>
      </c>
      <c r="L65" s="665">
        <v>77</v>
      </c>
      <c r="M65" s="358">
        <f>L65*E65/1000</f>
        <v>1.54</v>
      </c>
    </row>
    <row r="66" spans="1:13" s="26" customFormat="1" ht="102" customHeight="1" thickBot="1">
      <c r="A66" s="910" t="s">
        <v>31</v>
      </c>
      <c r="B66" s="910"/>
      <c r="C66" s="910"/>
      <c r="D66" s="910"/>
      <c r="E66" s="910"/>
      <c r="F66" s="910"/>
      <c r="G66" s="110">
        <f>G59+G63+G65+G64</f>
        <v>9.74</v>
      </c>
      <c r="H66" s="110">
        <f>H59+H63+H65+H64</f>
        <v>9.53</v>
      </c>
      <c r="I66" s="110">
        <f>I59+I63+I65+I64</f>
        <v>56.86000000000001</v>
      </c>
      <c r="J66" s="110">
        <f>J59+J63+J65+J64</f>
        <v>1.3</v>
      </c>
      <c r="K66" s="110">
        <f>K59+K63+K65+K64</f>
        <v>355.72</v>
      </c>
      <c r="L66" s="110"/>
      <c r="M66" s="110">
        <f>M59+M63+M65+M64</f>
        <v>13.76829</v>
      </c>
    </row>
    <row r="67" spans="1:13" s="26" customFormat="1" ht="102" customHeight="1" thickBot="1">
      <c r="A67" s="910" t="s">
        <v>32</v>
      </c>
      <c r="B67" s="910"/>
      <c r="C67" s="910"/>
      <c r="D67" s="910"/>
      <c r="E67" s="910"/>
      <c r="F67" s="910"/>
      <c r="G67" s="110">
        <f>G19+G23+G53+G66</f>
        <v>36.7</v>
      </c>
      <c r="H67" s="110">
        <f>H19+H23+H53+H66</f>
        <v>36.602000000000004</v>
      </c>
      <c r="I67" s="110">
        <f>I19+I23+I53+I66</f>
        <v>182.47000000000003</v>
      </c>
      <c r="J67" s="110">
        <f>J19+J23+J53+J66</f>
        <v>131.5</v>
      </c>
      <c r="K67" s="188">
        <f>K19+K23+K53+K66</f>
        <v>1273.5900000000001</v>
      </c>
      <c r="L67" s="188"/>
      <c r="M67" s="188">
        <f>M19+M23+M53+M66</f>
        <v>74.31374</v>
      </c>
    </row>
    <row r="68" spans="1:12" ht="99.75" customHeight="1">
      <c r="A68" s="17"/>
      <c r="B68" s="17"/>
      <c r="C68" s="17"/>
      <c r="D68" s="23"/>
      <c r="E68" s="19"/>
      <c r="F68" s="19"/>
      <c r="G68" s="19"/>
      <c r="H68" s="19"/>
      <c r="I68" s="19"/>
      <c r="J68" s="19"/>
      <c r="K68" s="19"/>
      <c r="L68" s="19"/>
    </row>
    <row r="69" ht="30" customHeight="1"/>
    <row r="73" spans="1:12" ht="93" customHeight="1">
      <c r="A73"/>
      <c r="B73"/>
      <c r="C73"/>
      <c r="E73"/>
      <c r="F73"/>
      <c r="G73"/>
      <c r="H73"/>
      <c r="I73"/>
      <c r="J73"/>
      <c r="K73"/>
      <c r="L73"/>
    </row>
    <row r="74" spans="1:12" ht="15">
      <c r="A74"/>
      <c r="B74"/>
      <c r="C74"/>
      <c r="E74"/>
      <c r="F74"/>
      <c r="G74"/>
      <c r="H74"/>
      <c r="I74"/>
      <c r="J74"/>
      <c r="K74"/>
      <c r="L74"/>
    </row>
    <row r="75" spans="1:12" ht="15">
      <c r="A75"/>
      <c r="B75"/>
      <c r="C75"/>
      <c r="E75"/>
      <c r="F75"/>
      <c r="G75"/>
      <c r="H75"/>
      <c r="I75"/>
      <c r="J75"/>
      <c r="K75"/>
      <c r="L75"/>
    </row>
    <row r="76" spans="1:12" ht="15">
      <c r="A76"/>
      <c r="B76"/>
      <c r="C76"/>
      <c r="E76"/>
      <c r="F76"/>
      <c r="G76"/>
      <c r="H76"/>
      <c r="I76"/>
      <c r="J76"/>
      <c r="K76"/>
      <c r="L76"/>
    </row>
    <row r="77" spans="1:12" ht="15">
      <c r="A77"/>
      <c r="B77"/>
      <c r="C77"/>
      <c r="E77"/>
      <c r="F77"/>
      <c r="G77"/>
      <c r="H77"/>
      <c r="I77"/>
      <c r="J77"/>
      <c r="K77"/>
      <c r="L77"/>
    </row>
    <row r="78" spans="1:12" ht="15">
      <c r="A78"/>
      <c r="B78"/>
      <c r="C78"/>
      <c r="E78"/>
      <c r="F78"/>
      <c r="G78"/>
      <c r="H78"/>
      <c r="I78"/>
      <c r="J78"/>
      <c r="K78"/>
      <c r="L78"/>
    </row>
    <row r="79" spans="1:12" ht="15">
      <c r="A79"/>
      <c r="B79"/>
      <c r="C79"/>
      <c r="E79"/>
      <c r="F79"/>
      <c r="G79"/>
      <c r="H79"/>
      <c r="I79"/>
      <c r="J79"/>
      <c r="K79"/>
      <c r="L79"/>
    </row>
    <row r="80" spans="1:12" ht="15">
      <c r="A80"/>
      <c r="B80"/>
      <c r="C80"/>
      <c r="E80"/>
      <c r="F80"/>
      <c r="G80"/>
      <c r="H80"/>
      <c r="I80"/>
      <c r="J80"/>
      <c r="K80"/>
      <c r="L80"/>
    </row>
    <row r="81" spans="1:12" ht="15">
      <c r="A81"/>
      <c r="B81"/>
      <c r="C81"/>
      <c r="E81"/>
      <c r="F81"/>
      <c r="G81"/>
      <c r="H81"/>
      <c r="I81"/>
      <c r="J81"/>
      <c r="K81"/>
      <c r="L81"/>
    </row>
    <row r="82" spans="1:12" ht="15">
      <c r="A82"/>
      <c r="B82"/>
      <c r="C82"/>
      <c r="E82"/>
      <c r="F82"/>
      <c r="G82"/>
      <c r="H82"/>
      <c r="I82"/>
      <c r="J82"/>
      <c r="K82"/>
      <c r="L82"/>
    </row>
    <row r="83" spans="1:12" ht="15">
      <c r="A83"/>
      <c r="B83"/>
      <c r="C83"/>
      <c r="E83"/>
      <c r="F83"/>
      <c r="G83"/>
      <c r="H83"/>
      <c r="I83"/>
      <c r="J83"/>
      <c r="K83"/>
      <c r="L83"/>
    </row>
    <row r="84" spans="1:12" ht="15">
      <c r="A84"/>
      <c r="B84"/>
      <c r="C84"/>
      <c r="E84"/>
      <c r="F84"/>
      <c r="G84"/>
      <c r="H84"/>
      <c r="I84"/>
      <c r="J84"/>
      <c r="K84"/>
      <c r="L84"/>
    </row>
    <row r="85" spans="1:12" ht="15">
      <c r="A85"/>
      <c r="B85"/>
      <c r="C85"/>
      <c r="E85"/>
      <c r="F85"/>
      <c r="G85"/>
      <c r="H85"/>
      <c r="I85"/>
      <c r="J85"/>
      <c r="K85"/>
      <c r="L85"/>
    </row>
    <row r="86" spans="1:12" ht="15">
      <c r="A86"/>
      <c r="B86"/>
      <c r="C86"/>
      <c r="E86"/>
      <c r="F86"/>
      <c r="G86"/>
      <c r="H86"/>
      <c r="I86"/>
      <c r="J86"/>
      <c r="K86"/>
      <c r="L86"/>
    </row>
  </sheetData>
  <sheetProtection/>
  <mergeCells count="38">
    <mergeCell ref="C8:C9"/>
    <mergeCell ref="A6:K6"/>
    <mergeCell ref="A10:F10"/>
    <mergeCell ref="A30:F30"/>
    <mergeCell ref="A11:A13"/>
    <mergeCell ref="B11:B13"/>
    <mergeCell ref="A14:F14"/>
    <mergeCell ref="A19:F19"/>
    <mergeCell ref="A8:A9"/>
    <mergeCell ref="B8:B9"/>
    <mergeCell ref="A15:A17"/>
    <mergeCell ref="B15:B17"/>
    <mergeCell ref="A18:F18"/>
    <mergeCell ref="A49:A50"/>
    <mergeCell ref="B49:B50"/>
    <mergeCell ref="A37:F37"/>
    <mergeCell ref="B25:B29"/>
    <mergeCell ref="C49:C50"/>
    <mergeCell ref="A20:K20"/>
    <mergeCell ref="A24:K24"/>
    <mergeCell ref="A67:F67"/>
    <mergeCell ref="A51:F51"/>
    <mergeCell ref="A53:F53"/>
    <mergeCell ref="A59:F59"/>
    <mergeCell ref="A63:F63"/>
    <mergeCell ref="A66:F66"/>
    <mergeCell ref="A55:A58"/>
    <mergeCell ref="B55:B58"/>
    <mergeCell ref="A54:K54"/>
    <mergeCell ref="A60:A62"/>
    <mergeCell ref="B60:B62"/>
    <mergeCell ref="A25:A29"/>
    <mergeCell ref="A48:F48"/>
    <mergeCell ref="A38:A47"/>
    <mergeCell ref="B38:B47"/>
    <mergeCell ref="A31:A35"/>
    <mergeCell ref="B31:B35"/>
    <mergeCell ref="A36:F36"/>
  </mergeCells>
  <printOptions/>
  <pageMargins left="0.45" right="0.29" top="0.75" bottom="0.46" header="0.3" footer="0.3"/>
  <pageSetup horizontalDpi="600" verticalDpi="6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95"/>
  <sheetViews>
    <sheetView view="pageBreakPreview" zoomScale="14" zoomScaleNormal="89" zoomScaleSheetLayoutView="14" zoomScalePageLayoutView="0" workbookViewId="0" topLeftCell="A1">
      <selection activeCell="E35" sqref="E35"/>
    </sheetView>
  </sheetViews>
  <sheetFormatPr defaultColWidth="9.140625" defaultRowHeight="15"/>
  <cols>
    <col min="1" max="1" width="136.28125" style="3" customWidth="1"/>
    <col min="2" max="3" width="46.7109375" style="3" customWidth="1"/>
    <col min="4" max="4" width="116.00390625" style="0" customWidth="1"/>
    <col min="5" max="5" width="66.7109375" style="2" customWidth="1"/>
    <col min="6" max="6" width="62.8515625" style="2" customWidth="1"/>
    <col min="7" max="7" width="64.140625" style="2" customWidth="1"/>
    <col min="8" max="8" width="59.421875" style="2" customWidth="1"/>
    <col min="9" max="10" width="53.57421875" style="2" customWidth="1"/>
    <col min="11" max="11" width="66.140625" style="2" customWidth="1"/>
    <col min="12" max="12" width="51.8515625" style="2" customWidth="1"/>
    <col min="13" max="13" width="53.28125" style="0" customWidth="1"/>
  </cols>
  <sheetData>
    <row r="3" spans="1:13" ht="92.25">
      <c r="A3" s="102"/>
      <c r="B3" s="118"/>
      <c r="C3" s="118"/>
      <c r="D3" s="118" t="s">
        <v>159</v>
      </c>
      <c r="E3" s="103"/>
      <c r="F3" s="103"/>
      <c r="G3" s="19"/>
      <c r="H3" s="19"/>
      <c r="I3" s="19"/>
      <c r="J3" s="19"/>
      <c r="K3" s="25" t="s">
        <v>443</v>
      </c>
      <c r="L3" s="25"/>
      <c r="M3" s="183"/>
    </row>
    <row r="4" spans="1:13" ht="62.25" thickBot="1">
      <c r="A4" s="56"/>
      <c r="B4" s="32" t="s">
        <v>198</v>
      </c>
      <c r="C4" s="32"/>
      <c r="D4" s="61"/>
      <c r="E4" s="32"/>
      <c r="F4" s="32"/>
      <c r="G4" s="32"/>
      <c r="H4" s="30"/>
      <c r="I4" s="32"/>
      <c r="J4" s="32"/>
      <c r="K4" s="32"/>
      <c r="L4" s="32"/>
      <c r="M4" s="183"/>
    </row>
    <row r="5" spans="1:13" ht="189" customHeight="1" thickBot="1">
      <c r="A5" s="105" t="s">
        <v>0</v>
      </c>
      <c r="B5" s="105" t="s">
        <v>1</v>
      </c>
      <c r="C5" s="455" t="s">
        <v>285</v>
      </c>
      <c r="D5" s="105" t="s">
        <v>2</v>
      </c>
      <c r="E5" s="105" t="s">
        <v>3</v>
      </c>
      <c r="F5" s="105" t="s">
        <v>4</v>
      </c>
      <c r="G5" s="105" t="s">
        <v>5</v>
      </c>
      <c r="H5" s="105" t="s">
        <v>6</v>
      </c>
      <c r="I5" s="105" t="s">
        <v>7</v>
      </c>
      <c r="J5" s="498" t="s">
        <v>284</v>
      </c>
      <c r="K5" s="212" t="s">
        <v>8</v>
      </c>
      <c r="L5" s="360" t="s">
        <v>260</v>
      </c>
      <c r="M5" s="358" t="s">
        <v>237</v>
      </c>
    </row>
    <row r="6" spans="1:13" s="10" customFormat="1" ht="108" customHeight="1" thickBot="1">
      <c r="A6" s="910" t="s">
        <v>9</v>
      </c>
      <c r="B6" s="910"/>
      <c r="C6" s="910"/>
      <c r="D6" s="910"/>
      <c r="E6" s="910"/>
      <c r="F6" s="910"/>
      <c r="G6" s="910"/>
      <c r="H6" s="910"/>
      <c r="I6" s="910"/>
      <c r="J6" s="914"/>
      <c r="K6" s="914"/>
      <c r="L6" s="361"/>
      <c r="M6" s="359"/>
    </row>
    <row r="7" spans="1:13" s="299" customFormat="1" ht="128.25" customHeight="1" thickBot="1">
      <c r="A7" s="115" t="s">
        <v>10</v>
      </c>
      <c r="B7" s="119">
        <v>90</v>
      </c>
      <c r="C7" s="119"/>
      <c r="D7" s="117" t="s">
        <v>10</v>
      </c>
      <c r="E7" s="113">
        <v>90</v>
      </c>
      <c r="F7" s="113">
        <v>79</v>
      </c>
      <c r="G7" s="113">
        <v>0.36</v>
      </c>
      <c r="H7" s="113">
        <v>0.31</v>
      </c>
      <c r="I7" s="113">
        <v>7.13</v>
      </c>
      <c r="J7" s="189">
        <v>131</v>
      </c>
      <c r="K7" s="213">
        <v>35.64</v>
      </c>
      <c r="L7" s="362">
        <v>73.7</v>
      </c>
      <c r="M7" s="404">
        <f>L7*E7/1000</f>
        <v>6.633</v>
      </c>
    </row>
    <row r="8" spans="1:13" s="10" customFormat="1" ht="108" customHeight="1" thickBot="1">
      <c r="A8" s="911"/>
      <c r="B8" s="911"/>
      <c r="C8" s="911"/>
      <c r="D8" s="911"/>
      <c r="E8" s="911"/>
      <c r="F8" s="911"/>
      <c r="G8" s="911"/>
      <c r="H8" s="911"/>
      <c r="I8" s="911"/>
      <c r="J8" s="937"/>
      <c r="K8" s="937"/>
      <c r="L8" s="127"/>
      <c r="M8" s="359"/>
    </row>
    <row r="9" spans="1:13" s="10" customFormat="1" ht="108" customHeight="1" thickBot="1">
      <c r="A9" s="942" t="s">
        <v>430</v>
      </c>
      <c r="B9" s="922">
        <v>150</v>
      </c>
      <c r="C9" s="925">
        <v>24</v>
      </c>
      <c r="D9" s="111" t="s">
        <v>297</v>
      </c>
      <c r="E9" s="112">
        <v>45</v>
      </c>
      <c r="F9" s="112">
        <v>45</v>
      </c>
      <c r="G9" s="112">
        <v>4.72</v>
      </c>
      <c r="H9" s="112">
        <v>1.03</v>
      </c>
      <c r="I9" s="112">
        <v>28.62</v>
      </c>
      <c r="J9" s="112"/>
      <c r="K9" s="215">
        <v>146.25</v>
      </c>
      <c r="L9" s="649">
        <v>49.5</v>
      </c>
      <c r="M9" s="649">
        <f>L9*E9/1000</f>
        <v>2.2275</v>
      </c>
    </row>
    <row r="10" spans="1:13" s="10" customFormat="1" ht="108" customHeight="1" thickBot="1">
      <c r="A10" s="943"/>
      <c r="B10" s="936"/>
      <c r="C10" s="926"/>
      <c r="D10" s="117" t="s">
        <v>11</v>
      </c>
      <c r="E10" s="112">
        <v>5</v>
      </c>
      <c r="F10" s="112">
        <v>5</v>
      </c>
      <c r="G10" s="112">
        <v>0.02</v>
      </c>
      <c r="H10" s="112">
        <v>3.92</v>
      </c>
      <c r="I10" s="112">
        <v>0.02</v>
      </c>
      <c r="J10" s="112"/>
      <c r="K10" s="215">
        <v>36.7</v>
      </c>
      <c r="L10" s="649">
        <v>429</v>
      </c>
      <c r="M10" s="649">
        <f>L10*E10/1000</f>
        <v>2.145</v>
      </c>
    </row>
    <row r="11" spans="1:13" s="10" customFormat="1" ht="108" customHeight="1" thickBot="1">
      <c r="A11" s="911"/>
      <c r="B11" s="911"/>
      <c r="C11" s="911"/>
      <c r="D11" s="911"/>
      <c r="E11" s="911"/>
      <c r="F11" s="911"/>
      <c r="G11" s="110">
        <f>SUM(G9:G10)</f>
        <v>4.739999999999999</v>
      </c>
      <c r="H11" s="110">
        <f>SUM(H9:H10)</f>
        <v>4.95</v>
      </c>
      <c r="I11" s="110">
        <f>SUM(I9:I10)</f>
        <v>28.64</v>
      </c>
      <c r="J11" s="110">
        <f>SUM(J9:J10)</f>
        <v>0</v>
      </c>
      <c r="K11" s="188">
        <f>SUM(K9:K10)</f>
        <v>182.95</v>
      </c>
      <c r="L11" s="188"/>
      <c r="M11" s="188">
        <f>SUM(M9:M10)</f>
        <v>4.3725000000000005</v>
      </c>
    </row>
    <row r="12" spans="1:13" s="10" customFormat="1" ht="108" customHeight="1" thickBot="1">
      <c r="A12" s="899" t="s">
        <v>101</v>
      </c>
      <c r="B12" s="941" t="s">
        <v>278</v>
      </c>
      <c r="C12" s="930"/>
      <c r="D12" s="111" t="s">
        <v>46</v>
      </c>
      <c r="E12" s="112">
        <v>35</v>
      </c>
      <c r="F12" s="112">
        <v>35</v>
      </c>
      <c r="G12" s="112">
        <v>2.49</v>
      </c>
      <c r="H12" s="112">
        <v>0.39</v>
      </c>
      <c r="I12" s="112">
        <v>16.24</v>
      </c>
      <c r="J12" s="215"/>
      <c r="K12" s="215">
        <v>80.15</v>
      </c>
      <c r="L12" s="362">
        <v>60.18</v>
      </c>
      <c r="M12" s="359">
        <f>L12*E12/1000</f>
        <v>2.1063</v>
      </c>
    </row>
    <row r="13" spans="1:13" s="10" customFormat="1" ht="5.25" customHeight="1" thickBot="1">
      <c r="A13" s="900"/>
      <c r="B13" s="941"/>
      <c r="C13" s="931"/>
      <c r="D13" s="111"/>
      <c r="E13" s="112"/>
      <c r="F13" s="112"/>
      <c r="G13" s="112"/>
      <c r="H13" s="112"/>
      <c r="I13" s="112"/>
      <c r="J13" s="215"/>
      <c r="K13" s="215"/>
      <c r="L13" s="362"/>
      <c r="M13" s="359">
        <f>L13*E13/1000</f>
        <v>0</v>
      </c>
    </row>
    <row r="14" spans="1:13" s="10" customFormat="1" ht="108" customHeight="1" thickBot="1">
      <c r="A14" s="913"/>
      <c r="B14" s="910"/>
      <c r="C14" s="932"/>
      <c r="D14" s="111" t="s">
        <v>99</v>
      </c>
      <c r="E14" s="112">
        <v>8</v>
      </c>
      <c r="F14" s="112">
        <v>8</v>
      </c>
      <c r="G14" s="112">
        <v>0.03</v>
      </c>
      <c r="H14" s="112">
        <v>6.28</v>
      </c>
      <c r="I14" s="112">
        <v>0.04</v>
      </c>
      <c r="J14" s="215"/>
      <c r="K14" s="215">
        <v>58.72</v>
      </c>
      <c r="L14" s="127">
        <v>429</v>
      </c>
      <c r="M14" s="359">
        <f>L14*E14/1000</f>
        <v>3.432</v>
      </c>
    </row>
    <row r="15" spans="1:13" s="10" customFormat="1" ht="108" customHeight="1" thickBot="1">
      <c r="A15" s="911"/>
      <c r="B15" s="911"/>
      <c r="C15" s="911"/>
      <c r="D15" s="911"/>
      <c r="E15" s="911"/>
      <c r="F15" s="911"/>
      <c r="G15" s="110">
        <f>SUM(G12:G14)</f>
        <v>2.52</v>
      </c>
      <c r="H15" s="110">
        <f>SUM(H12:H14)</f>
        <v>6.67</v>
      </c>
      <c r="I15" s="110">
        <f>SUM(I12:I14)</f>
        <v>16.279999999999998</v>
      </c>
      <c r="J15" s="110">
        <f>SUM(J12:J14)</f>
        <v>0</v>
      </c>
      <c r="K15" s="188">
        <f>SUM(K12:K14)</f>
        <v>138.87</v>
      </c>
      <c r="L15" s="188"/>
      <c r="M15" s="188">
        <f>SUM(M12:M14)</f>
        <v>5.5383</v>
      </c>
    </row>
    <row r="16" spans="1:13" s="10" customFormat="1" ht="108" customHeight="1" thickBot="1">
      <c r="A16" s="899" t="s">
        <v>145</v>
      </c>
      <c r="B16" s="903">
        <v>200</v>
      </c>
      <c r="C16" s="489"/>
      <c r="D16" s="399" t="s">
        <v>92</v>
      </c>
      <c r="E16" s="109">
        <v>12</v>
      </c>
      <c r="F16" s="109">
        <v>12</v>
      </c>
      <c r="G16" s="109"/>
      <c r="H16" s="109"/>
      <c r="I16" s="109">
        <v>11.4</v>
      </c>
      <c r="J16" s="214"/>
      <c r="K16" s="214">
        <v>46.8</v>
      </c>
      <c r="L16" s="188">
        <v>43.89</v>
      </c>
      <c r="M16" s="359">
        <f>L16*E16/1000</f>
        <v>0.52668</v>
      </c>
    </row>
    <row r="17" spans="1:13" s="10" customFormat="1" ht="108" customHeight="1" thickBot="1">
      <c r="A17" s="900"/>
      <c r="B17" s="904"/>
      <c r="C17" s="493"/>
      <c r="D17" s="117" t="s">
        <v>24</v>
      </c>
      <c r="E17" s="113">
        <v>100</v>
      </c>
      <c r="F17" s="113">
        <v>100</v>
      </c>
      <c r="G17" s="113">
        <v>2.8</v>
      </c>
      <c r="H17" s="113">
        <v>3.2</v>
      </c>
      <c r="I17" s="113">
        <v>4.7</v>
      </c>
      <c r="J17" s="189">
        <v>1.3</v>
      </c>
      <c r="K17" s="189">
        <v>59</v>
      </c>
      <c r="L17" s="127">
        <v>39.6</v>
      </c>
      <c r="M17" s="358">
        <f>L17*E17/1000</f>
        <v>3.96</v>
      </c>
    </row>
    <row r="18" spans="1:13" s="10" customFormat="1" ht="108" customHeight="1" thickBot="1">
      <c r="A18" s="902"/>
      <c r="B18" s="917"/>
      <c r="C18" s="495">
        <v>57</v>
      </c>
      <c r="D18" s="106" t="s">
        <v>110</v>
      </c>
      <c r="E18" s="113">
        <v>1</v>
      </c>
      <c r="F18" s="113">
        <v>1</v>
      </c>
      <c r="G18" s="112"/>
      <c r="H18" s="112"/>
      <c r="I18" s="112"/>
      <c r="J18" s="215"/>
      <c r="K18" s="215"/>
      <c r="L18" s="127">
        <v>473</v>
      </c>
      <c r="M18" s="359">
        <f>L18*E18/1000</f>
        <v>0.473</v>
      </c>
    </row>
    <row r="19" spans="1:13" s="10" customFormat="1" ht="108" customHeight="1" thickBot="1">
      <c r="A19" s="937"/>
      <c r="B19" s="915"/>
      <c r="C19" s="915"/>
      <c r="D19" s="915"/>
      <c r="E19" s="915"/>
      <c r="F19" s="938"/>
      <c r="G19" s="110">
        <f>SUM(G16,G18)</f>
        <v>0</v>
      </c>
      <c r="H19" s="110">
        <f>SUM(H16:H18)</f>
        <v>3.2</v>
      </c>
      <c r="I19" s="110">
        <f>SUM(I16:I18)</f>
        <v>16.1</v>
      </c>
      <c r="J19" s="110">
        <f>SUM(J16:J18)</f>
        <v>1.3</v>
      </c>
      <c r="K19" s="188">
        <f>SUM(K16:K18)</f>
        <v>105.8</v>
      </c>
      <c r="L19" s="188"/>
      <c r="M19" s="188">
        <f>SUM(M16:M18)</f>
        <v>4.95968</v>
      </c>
    </row>
    <row r="20" spans="1:13" s="10" customFormat="1" ht="108" customHeight="1" thickBot="1">
      <c r="A20" s="910" t="s">
        <v>30</v>
      </c>
      <c r="B20" s="910"/>
      <c r="C20" s="910"/>
      <c r="D20" s="910"/>
      <c r="E20" s="910"/>
      <c r="F20" s="910"/>
      <c r="G20" s="110">
        <f>G7+G11+G15</f>
        <v>7.619999999999999</v>
      </c>
      <c r="H20" s="110">
        <f>H7+H11+H15</f>
        <v>11.93</v>
      </c>
      <c r="I20" s="110">
        <f>I7+I11+I15</f>
        <v>52.05</v>
      </c>
      <c r="J20" s="110">
        <f>J7+J11+J15</f>
        <v>131</v>
      </c>
      <c r="K20" s="188">
        <f>K7+K11+K15</f>
        <v>357.46</v>
      </c>
      <c r="L20" s="188"/>
      <c r="M20" s="188">
        <f>M7+M11+M15</f>
        <v>16.5438</v>
      </c>
    </row>
    <row r="21" spans="1:13" s="10" customFormat="1" ht="108" customHeight="1" thickBot="1">
      <c r="A21" s="939" t="s">
        <v>14</v>
      </c>
      <c r="B21" s="939"/>
      <c r="C21" s="939"/>
      <c r="D21" s="939"/>
      <c r="E21" s="939"/>
      <c r="F21" s="939"/>
      <c r="G21" s="939"/>
      <c r="H21" s="939"/>
      <c r="I21" s="939"/>
      <c r="J21" s="940"/>
      <c r="K21" s="940"/>
      <c r="L21" s="127"/>
      <c r="M21" s="359">
        <f>L21*E21/1000</f>
        <v>0</v>
      </c>
    </row>
    <row r="22" spans="1:13" s="299" customFormat="1" ht="128.25" customHeight="1" thickBot="1">
      <c r="A22" s="115"/>
      <c r="B22" s="119"/>
      <c r="C22" s="119"/>
      <c r="D22" s="117"/>
      <c r="E22" s="113"/>
      <c r="F22" s="113"/>
      <c r="G22" s="113"/>
      <c r="H22" s="113"/>
      <c r="I22" s="113"/>
      <c r="J22" s="189"/>
      <c r="K22" s="189"/>
      <c r="L22" s="362"/>
      <c r="M22" s="404"/>
    </row>
    <row r="23" spans="1:13" s="299" customFormat="1" ht="106.5" customHeight="1" thickBot="1">
      <c r="A23" s="115" t="s">
        <v>45</v>
      </c>
      <c r="B23" s="604">
        <v>200</v>
      </c>
      <c r="C23" s="604"/>
      <c r="D23" s="300" t="s">
        <v>15</v>
      </c>
      <c r="E23" s="297">
        <v>200</v>
      </c>
      <c r="F23" s="297">
        <v>200</v>
      </c>
      <c r="G23" s="297"/>
      <c r="H23" s="297"/>
      <c r="I23" s="301">
        <v>14</v>
      </c>
      <c r="J23" s="501">
        <v>4</v>
      </c>
      <c r="K23" s="302">
        <v>56</v>
      </c>
      <c r="L23" s="363">
        <v>66</v>
      </c>
      <c r="M23" s="359">
        <f>L23*E23/1000</f>
        <v>13.2</v>
      </c>
    </row>
    <row r="24" spans="1:13" s="299" customFormat="1" ht="106.5" customHeight="1" thickBot="1">
      <c r="A24" s="115"/>
      <c r="B24" s="277"/>
      <c r="C24" s="437"/>
      <c r="D24" s="300"/>
      <c r="E24" s="297"/>
      <c r="F24" s="297"/>
      <c r="G24" s="297">
        <f>SUM(G22:G23)</f>
        <v>0</v>
      </c>
      <c r="H24" s="297">
        <f aca="true" t="shared" si="0" ref="H24:M24">SUM(H22:H23)</f>
        <v>0</v>
      </c>
      <c r="I24" s="297">
        <f t="shared" si="0"/>
        <v>14</v>
      </c>
      <c r="J24" s="297">
        <f t="shared" si="0"/>
        <v>4</v>
      </c>
      <c r="K24" s="297">
        <f t="shared" si="0"/>
        <v>56</v>
      </c>
      <c r="L24" s="297"/>
      <c r="M24" s="297">
        <f t="shared" si="0"/>
        <v>13.2</v>
      </c>
    </row>
    <row r="25" spans="1:13" s="10" customFormat="1" ht="108" customHeight="1" thickBot="1">
      <c r="A25" s="910" t="s">
        <v>16</v>
      </c>
      <c r="B25" s="910"/>
      <c r="C25" s="910"/>
      <c r="D25" s="910"/>
      <c r="E25" s="910"/>
      <c r="F25" s="910"/>
      <c r="G25" s="910"/>
      <c r="H25" s="910"/>
      <c r="I25" s="910"/>
      <c r="J25" s="914"/>
      <c r="K25" s="914"/>
      <c r="L25" s="127"/>
      <c r="M25" s="359">
        <f aca="true" t="shared" si="1" ref="M25:M30">L25*E25/1000</f>
        <v>0</v>
      </c>
    </row>
    <row r="26" spans="1:13" s="10" customFormat="1" ht="108" customHeight="1" thickBot="1">
      <c r="A26" s="948" t="s">
        <v>274</v>
      </c>
      <c r="B26" s="944">
        <v>45</v>
      </c>
      <c r="C26" s="923">
        <v>71</v>
      </c>
      <c r="D26" s="264" t="s">
        <v>130</v>
      </c>
      <c r="E26" s="265">
        <v>45</v>
      </c>
      <c r="F26" s="265">
        <v>36</v>
      </c>
      <c r="G26" s="265">
        <v>0.54</v>
      </c>
      <c r="H26" s="265"/>
      <c r="I26" s="265">
        <v>3.37</v>
      </c>
      <c r="J26" s="266">
        <v>3.5</v>
      </c>
      <c r="K26" s="266">
        <v>15.1</v>
      </c>
      <c r="L26" s="364">
        <v>20.9</v>
      </c>
      <c r="M26" s="359">
        <f t="shared" si="1"/>
        <v>0.9404999999999999</v>
      </c>
    </row>
    <row r="27" spans="1:13" s="10" customFormat="1" ht="1.5" customHeight="1" thickBot="1">
      <c r="A27" s="945"/>
      <c r="B27" s="945"/>
      <c r="C27" s="946"/>
      <c r="D27" s="264"/>
      <c r="E27" s="265"/>
      <c r="F27" s="265"/>
      <c r="G27" s="265"/>
      <c r="H27" s="265"/>
      <c r="I27" s="265"/>
      <c r="J27" s="266"/>
      <c r="K27" s="266"/>
      <c r="L27" s="303"/>
      <c r="M27" s="359">
        <f t="shared" si="1"/>
        <v>0</v>
      </c>
    </row>
    <row r="28" spans="1:13" s="10" customFormat="1" ht="116.25" customHeight="1" thickBot="1">
      <c r="A28" s="945"/>
      <c r="B28" s="945"/>
      <c r="C28" s="946"/>
      <c r="D28" s="296" t="s">
        <v>273</v>
      </c>
      <c r="E28" s="514">
        <v>5</v>
      </c>
      <c r="F28" s="265">
        <v>5</v>
      </c>
      <c r="G28" s="265">
        <v>0.06</v>
      </c>
      <c r="H28" s="265"/>
      <c r="I28" s="265">
        <v>2.45</v>
      </c>
      <c r="J28" s="266">
        <v>0.4</v>
      </c>
      <c r="K28" s="266">
        <v>10.35</v>
      </c>
      <c r="L28" s="303">
        <v>203.5</v>
      </c>
      <c r="M28" s="359">
        <f t="shared" si="1"/>
        <v>1.0175</v>
      </c>
    </row>
    <row r="29" spans="1:13" s="10" customFormat="1" ht="108" customHeight="1" thickBot="1">
      <c r="A29" s="945"/>
      <c r="B29" s="945"/>
      <c r="C29" s="946"/>
      <c r="D29" s="264" t="s">
        <v>100</v>
      </c>
      <c r="E29" s="265">
        <v>3</v>
      </c>
      <c r="F29" s="265">
        <v>3</v>
      </c>
      <c r="G29" s="265"/>
      <c r="H29" s="265"/>
      <c r="I29" s="265">
        <v>2.86</v>
      </c>
      <c r="J29" s="266"/>
      <c r="K29" s="266">
        <v>11.7</v>
      </c>
      <c r="L29" s="364">
        <v>43.89</v>
      </c>
      <c r="M29" s="359">
        <f t="shared" si="1"/>
        <v>0.13167</v>
      </c>
    </row>
    <row r="30" spans="1:13" s="10" customFormat="1" ht="108" customHeight="1" thickBot="1">
      <c r="A30" s="945"/>
      <c r="B30" s="945"/>
      <c r="C30" s="947"/>
      <c r="D30" s="267" t="s">
        <v>93</v>
      </c>
      <c r="E30" s="268">
        <v>4</v>
      </c>
      <c r="F30" s="268">
        <v>4</v>
      </c>
      <c r="G30" s="268"/>
      <c r="H30" s="268">
        <v>3.76</v>
      </c>
      <c r="I30" s="268"/>
      <c r="J30" s="269"/>
      <c r="K30" s="269">
        <v>34.92</v>
      </c>
      <c r="L30" s="303">
        <v>80.6</v>
      </c>
      <c r="M30" s="359">
        <f t="shared" si="1"/>
        <v>0.32239999999999996</v>
      </c>
    </row>
    <row r="31" spans="1:13" s="10" customFormat="1" ht="108" customHeight="1" thickBot="1">
      <c r="A31" s="911"/>
      <c r="B31" s="911"/>
      <c r="C31" s="911"/>
      <c r="D31" s="911"/>
      <c r="E31" s="911"/>
      <c r="F31" s="911"/>
      <c r="G31" s="110">
        <f>SUM(G26:G30)</f>
        <v>0.6000000000000001</v>
      </c>
      <c r="H31" s="110">
        <f>SUM(H26:H30)</f>
        <v>3.76</v>
      </c>
      <c r="I31" s="110">
        <f>SUM(I26:I30)</f>
        <v>8.68</v>
      </c>
      <c r="J31" s="110">
        <f>SUM(J26:J30)</f>
        <v>3.9</v>
      </c>
      <c r="K31" s="188">
        <f>SUM(K26:K30)</f>
        <v>72.07</v>
      </c>
      <c r="L31" s="188"/>
      <c r="M31" s="188">
        <f>SUM(M26:M30)</f>
        <v>2.41207</v>
      </c>
    </row>
    <row r="32" spans="1:13" s="10" customFormat="1" ht="108" customHeight="1" thickBot="1">
      <c r="A32" s="905" t="s">
        <v>231</v>
      </c>
      <c r="B32" s="908">
        <v>200</v>
      </c>
      <c r="C32" s="433"/>
      <c r="D32" s="158" t="s">
        <v>232</v>
      </c>
      <c r="E32" s="157">
        <v>10</v>
      </c>
      <c r="F32" s="157">
        <v>10</v>
      </c>
      <c r="G32" s="157">
        <v>1.08</v>
      </c>
      <c r="H32" s="157">
        <v>0.6</v>
      </c>
      <c r="I32" s="157">
        <v>6.1</v>
      </c>
      <c r="J32" s="191"/>
      <c r="K32" s="191">
        <v>35.1</v>
      </c>
      <c r="L32" s="365">
        <v>28.6</v>
      </c>
      <c r="M32" s="359">
        <f aca="true" t="shared" si="2" ref="M32:M37">L32*E32/1000</f>
        <v>0.286</v>
      </c>
    </row>
    <row r="33" spans="1:13" s="10" customFormat="1" ht="108" customHeight="1" thickBot="1">
      <c r="A33" s="906"/>
      <c r="B33" s="906"/>
      <c r="C33" s="431"/>
      <c r="D33" s="158" t="s">
        <v>43</v>
      </c>
      <c r="E33" s="113">
        <v>15</v>
      </c>
      <c r="F33" s="113">
        <v>15</v>
      </c>
      <c r="G33" s="113">
        <v>3.03</v>
      </c>
      <c r="H33" s="113">
        <v>0.42</v>
      </c>
      <c r="I33" s="113"/>
      <c r="J33" s="189"/>
      <c r="K33" s="189">
        <v>15.9</v>
      </c>
      <c r="L33" s="127">
        <v>429</v>
      </c>
      <c r="M33" s="358">
        <f>E33*L33/1000</f>
        <v>6.435</v>
      </c>
    </row>
    <row r="34" spans="1:13" s="10" customFormat="1" ht="108" customHeight="1" thickBot="1">
      <c r="A34" s="906"/>
      <c r="B34" s="906"/>
      <c r="C34" s="431">
        <v>50</v>
      </c>
      <c r="D34" s="158" t="s">
        <v>114</v>
      </c>
      <c r="E34" s="160">
        <v>70</v>
      </c>
      <c r="F34" s="160">
        <v>49</v>
      </c>
      <c r="G34" s="160">
        <v>0.98</v>
      </c>
      <c r="H34" s="160">
        <v>0.2</v>
      </c>
      <c r="I34" s="160">
        <v>7.98</v>
      </c>
      <c r="J34" s="218">
        <v>11.2</v>
      </c>
      <c r="K34" s="218">
        <v>39.2</v>
      </c>
      <c r="L34" s="366">
        <v>17.6</v>
      </c>
      <c r="M34" s="359">
        <f t="shared" si="2"/>
        <v>1.232</v>
      </c>
    </row>
    <row r="35" spans="1:13" s="10" customFormat="1" ht="108" customHeight="1" thickBot="1">
      <c r="A35" s="906"/>
      <c r="B35" s="906"/>
      <c r="C35" s="431"/>
      <c r="D35" s="158" t="s">
        <v>105</v>
      </c>
      <c r="E35" s="160">
        <v>15</v>
      </c>
      <c r="F35" s="160">
        <v>12</v>
      </c>
      <c r="G35" s="160">
        <v>0.03</v>
      </c>
      <c r="H35" s="160"/>
      <c r="I35" s="160">
        <v>0.87</v>
      </c>
      <c r="J35" s="218">
        <v>0.6</v>
      </c>
      <c r="K35" s="218">
        <v>4.1</v>
      </c>
      <c r="L35" s="366">
        <v>20.9</v>
      </c>
      <c r="M35" s="359">
        <f t="shared" si="2"/>
        <v>0.3135</v>
      </c>
    </row>
    <row r="36" spans="1:13" s="10" customFormat="1" ht="108" customHeight="1" thickBot="1">
      <c r="A36" s="907"/>
      <c r="B36" s="907"/>
      <c r="C36" s="432"/>
      <c r="D36" s="158" t="s">
        <v>120</v>
      </c>
      <c r="E36" s="160">
        <v>10</v>
      </c>
      <c r="F36" s="160">
        <v>8</v>
      </c>
      <c r="G36" s="160">
        <v>0.11</v>
      </c>
      <c r="H36" s="160"/>
      <c r="I36" s="160">
        <v>0.73</v>
      </c>
      <c r="J36" s="218">
        <v>0.84</v>
      </c>
      <c r="K36" s="218">
        <v>3.3</v>
      </c>
      <c r="L36" s="366">
        <v>24.2</v>
      </c>
      <c r="M36" s="359">
        <f t="shared" si="2"/>
        <v>0.242</v>
      </c>
    </row>
    <row r="37" spans="1:13" s="10" customFormat="1" ht="108" customHeight="1" thickBot="1">
      <c r="A37" s="949"/>
      <c r="B37" s="950"/>
      <c r="C37" s="950"/>
      <c r="D37" s="950"/>
      <c r="E37" s="950"/>
      <c r="F37" s="951"/>
      <c r="G37" s="161"/>
      <c r="H37" s="161"/>
      <c r="I37" s="161"/>
      <c r="J37" s="219"/>
      <c r="K37" s="219"/>
      <c r="L37" s="367"/>
      <c r="M37" s="359">
        <f t="shared" si="2"/>
        <v>0</v>
      </c>
    </row>
    <row r="38" spans="1:13" s="10" customFormat="1" ht="108" customHeight="1" thickBot="1">
      <c r="A38" s="911"/>
      <c r="B38" s="911"/>
      <c r="C38" s="911"/>
      <c r="D38" s="911"/>
      <c r="E38" s="911"/>
      <c r="F38" s="911"/>
      <c r="G38" s="110">
        <f>SUM(G32:G37)</f>
        <v>5.23</v>
      </c>
      <c r="H38" s="110">
        <f>SUM(H32:H37)</f>
        <v>1.22</v>
      </c>
      <c r="I38" s="110">
        <f>SUM(I32:I37)</f>
        <v>15.68</v>
      </c>
      <c r="J38" s="110">
        <f>SUM(J32:J37)</f>
        <v>12.639999999999999</v>
      </c>
      <c r="K38" s="188">
        <f>SUM(K32:K37)</f>
        <v>97.6</v>
      </c>
      <c r="L38" s="188"/>
      <c r="M38" s="188">
        <f>SUM(M32:M37)</f>
        <v>8.508499999999998</v>
      </c>
    </row>
    <row r="39" spans="1:13" s="10" customFormat="1" ht="108" customHeight="1" thickBot="1">
      <c r="A39" s="899" t="s">
        <v>410</v>
      </c>
      <c r="B39" s="903">
        <v>110</v>
      </c>
      <c r="C39" s="493"/>
      <c r="D39" s="108" t="s">
        <v>286</v>
      </c>
      <c r="E39" s="515">
        <v>40</v>
      </c>
      <c r="F39" s="113">
        <v>40</v>
      </c>
      <c r="G39" s="113">
        <v>4.12</v>
      </c>
      <c r="H39" s="113">
        <v>0.44</v>
      </c>
      <c r="I39" s="189"/>
      <c r="J39" s="127"/>
      <c r="K39" s="247">
        <v>133.6</v>
      </c>
      <c r="L39" s="127">
        <v>27.5</v>
      </c>
      <c r="M39" s="359">
        <f>L39*E39/1000</f>
        <v>1.1</v>
      </c>
    </row>
    <row r="40" spans="1:13" s="10" customFormat="1" ht="108" customHeight="1" thickBot="1">
      <c r="A40" s="900"/>
      <c r="B40" s="904"/>
      <c r="C40" s="493"/>
      <c r="D40" s="108" t="s">
        <v>24</v>
      </c>
      <c r="E40" s="661">
        <v>40</v>
      </c>
      <c r="F40" s="248">
        <v>40</v>
      </c>
      <c r="G40" s="112">
        <v>1.12</v>
      </c>
      <c r="H40" s="112">
        <v>1.28</v>
      </c>
      <c r="I40" s="112">
        <v>1.87</v>
      </c>
      <c r="J40" s="215">
        <v>0.52</v>
      </c>
      <c r="K40" s="215">
        <v>23.2</v>
      </c>
      <c r="L40" s="127">
        <v>39.6</v>
      </c>
      <c r="M40" s="359">
        <f>L40*E40/1000</f>
        <v>1.584</v>
      </c>
    </row>
    <row r="41" spans="1:13" s="10" customFormat="1" ht="108" customHeight="1" thickBot="1">
      <c r="A41" s="901"/>
      <c r="B41" s="901"/>
      <c r="C41" s="494"/>
      <c r="D41" s="106" t="s">
        <v>422</v>
      </c>
      <c r="E41" s="112">
        <v>5</v>
      </c>
      <c r="F41" s="112">
        <v>4.25</v>
      </c>
      <c r="G41" s="112">
        <v>0.62</v>
      </c>
      <c r="H41" s="112">
        <v>1.25</v>
      </c>
      <c r="I41" s="112">
        <v>0.02</v>
      </c>
      <c r="J41" s="215"/>
      <c r="K41" s="215">
        <v>14.11</v>
      </c>
      <c r="L41" s="362">
        <v>178.75</v>
      </c>
      <c r="M41" s="359">
        <f aca="true" t="shared" si="3" ref="M41:M48">L41*E41/1000</f>
        <v>0.89375</v>
      </c>
    </row>
    <row r="42" spans="1:13" s="10" customFormat="1" ht="108" customHeight="1" thickBot="1">
      <c r="A42" s="901"/>
      <c r="B42" s="901"/>
      <c r="C42" s="429"/>
      <c r="D42" s="111" t="s">
        <v>13</v>
      </c>
      <c r="E42" s="107">
        <v>1</v>
      </c>
      <c r="F42" s="107">
        <v>1</v>
      </c>
      <c r="G42" s="107"/>
      <c r="H42" s="107"/>
      <c r="I42" s="213"/>
      <c r="J42" s="362"/>
      <c r="K42" s="213">
        <v>3.79</v>
      </c>
      <c r="L42" s="362">
        <v>43.89</v>
      </c>
      <c r="M42" s="359">
        <f t="shared" si="3"/>
        <v>0.04389</v>
      </c>
    </row>
    <row r="43" spans="1:13" s="10" customFormat="1" ht="108" customHeight="1" thickBot="1">
      <c r="A43" s="901"/>
      <c r="B43" s="901"/>
      <c r="C43" s="494"/>
      <c r="D43" s="108" t="s">
        <v>28</v>
      </c>
      <c r="E43" s="109">
        <v>0.0003</v>
      </c>
      <c r="F43" s="109"/>
      <c r="G43" s="109"/>
      <c r="H43" s="109"/>
      <c r="I43" s="214"/>
      <c r="J43" s="362"/>
      <c r="K43" s="214"/>
      <c r="L43" s="362">
        <v>341</v>
      </c>
      <c r="M43" s="359">
        <f t="shared" si="3"/>
        <v>0.00010229999999999999</v>
      </c>
    </row>
    <row r="44" spans="1:13" s="10" customFormat="1" ht="108" customHeight="1" thickBot="1">
      <c r="A44" s="901"/>
      <c r="B44" s="901"/>
      <c r="C44" s="494"/>
      <c r="D44" s="108" t="s">
        <v>11</v>
      </c>
      <c r="E44" s="113">
        <v>6</v>
      </c>
      <c r="F44" s="113">
        <v>6</v>
      </c>
      <c r="G44" s="113">
        <v>0.03</v>
      </c>
      <c r="H44" s="113">
        <v>4.95</v>
      </c>
      <c r="I44" s="113"/>
      <c r="J44" s="113"/>
      <c r="K44" s="189">
        <v>29.36</v>
      </c>
      <c r="L44" s="362">
        <v>429</v>
      </c>
      <c r="M44" s="359">
        <f t="shared" si="3"/>
        <v>2.574</v>
      </c>
    </row>
    <row r="45" spans="1:13" s="10" customFormat="1" ht="108" customHeight="1" thickBot="1">
      <c r="A45" s="901"/>
      <c r="B45" s="901"/>
      <c r="C45" s="494"/>
      <c r="D45" s="108" t="s">
        <v>18</v>
      </c>
      <c r="E45" s="515">
        <v>4</v>
      </c>
      <c r="F45" s="113">
        <v>4</v>
      </c>
      <c r="G45" s="113"/>
      <c r="H45" s="113">
        <v>3.99</v>
      </c>
      <c r="I45" s="113"/>
      <c r="J45" s="189"/>
      <c r="K45" s="189">
        <v>35.96</v>
      </c>
      <c r="L45" s="649">
        <v>80.6</v>
      </c>
      <c r="M45" s="359">
        <f t="shared" si="3"/>
        <v>0.32239999999999996</v>
      </c>
    </row>
    <row r="46" spans="1:13" s="10" customFormat="1" ht="108" customHeight="1" thickBot="1">
      <c r="A46" s="901"/>
      <c r="B46" s="901"/>
      <c r="C46" s="494"/>
      <c r="D46" s="108" t="s">
        <v>411</v>
      </c>
      <c r="E46" s="514">
        <v>50</v>
      </c>
      <c r="F46" s="113">
        <v>50</v>
      </c>
      <c r="G46" s="113">
        <v>10</v>
      </c>
      <c r="H46" s="113">
        <v>4.9</v>
      </c>
      <c r="I46" s="113"/>
      <c r="J46" s="189"/>
      <c r="K46" s="189">
        <v>84</v>
      </c>
      <c r="L46" s="127">
        <v>429</v>
      </c>
      <c r="M46" s="359">
        <f t="shared" si="3"/>
        <v>21.45</v>
      </c>
    </row>
    <row r="47" spans="1:13" s="10" customFormat="1" ht="108" customHeight="1" thickBot="1">
      <c r="A47" s="901"/>
      <c r="B47" s="901"/>
      <c r="C47" s="494"/>
      <c r="D47" s="108" t="s">
        <v>20</v>
      </c>
      <c r="E47" s="113">
        <v>30</v>
      </c>
      <c r="F47" s="113">
        <v>21.6</v>
      </c>
      <c r="G47" s="113">
        <v>0.6</v>
      </c>
      <c r="H47" s="113">
        <v>0.08</v>
      </c>
      <c r="I47" s="113">
        <v>3.42</v>
      </c>
      <c r="J47" s="189"/>
      <c r="K47" s="189">
        <v>17.28</v>
      </c>
      <c r="L47" s="127">
        <v>17.6</v>
      </c>
      <c r="M47" s="359">
        <f t="shared" si="3"/>
        <v>0.528</v>
      </c>
    </row>
    <row r="48" spans="1:13" s="10" customFormat="1" ht="108" customHeight="1" thickBot="1">
      <c r="A48" s="902"/>
      <c r="B48" s="902"/>
      <c r="C48" s="430"/>
      <c r="D48" s="117" t="s">
        <v>303</v>
      </c>
      <c r="E48" s="109">
        <v>13</v>
      </c>
      <c r="F48" s="109">
        <v>10.9</v>
      </c>
      <c r="G48" s="109">
        <v>0.18</v>
      </c>
      <c r="H48" s="109"/>
      <c r="I48" s="160">
        <v>0.73</v>
      </c>
      <c r="J48" s="218">
        <v>0.84</v>
      </c>
      <c r="K48" s="214">
        <v>4.48</v>
      </c>
      <c r="L48" s="362">
        <v>24.2</v>
      </c>
      <c r="M48" s="359">
        <f t="shared" si="3"/>
        <v>0.3146</v>
      </c>
    </row>
    <row r="49" spans="1:13" s="10" customFormat="1" ht="108" customHeight="1" thickBot="1">
      <c r="A49" s="898"/>
      <c r="B49" s="898"/>
      <c r="C49" s="898"/>
      <c r="D49" s="898"/>
      <c r="E49" s="898"/>
      <c r="F49" s="898"/>
      <c r="G49" s="142">
        <f>SUM(G39:G48)</f>
        <v>16.67</v>
      </c>
      <c r="H49" s="142">
        <f>SUM(H39:H48)</f>
        <v>16.89</v>
      </c>
      <c r="I49" s="142">
        <f>SUM(I39:I48)</f>
        <v>6.040000000000001</v>
      </c>
      <c r="J49" s="142">
        <f>SUM(J39:J48)</f>
        <v>1.3599999999999999</v>
      </c>
      <c r="K49" s="216">
        <f>SUM(K39:K48)</f>
        <v>345.78</v>
      </c>
      <c r="L49" s="216"/>
      <c r="M49" s="216">
        <f>SUM(M39:M48)</f>
        <v>28.810742299999998</v>
      </c>
    </row>
    <row r="50" spans="1:13" s="10" customFormat="1" ht="108" customHeight="1" thickBot="1">
      <c r="A50" s="955" t="s">
        <v>215</v>
      </c>
      <c r="B50" s="922">
        <v>200</v>
      </c>
      <c r="C50" s="903">
        <v>31</v>
      </c>
      <c r="D50" s="263" t="s">
        <v>215</v>
      </c>
      <c r="E50" s="112">
        <v>15</v>
      </c>
      <c r="F50" s="112">
        <v>15</v>
      </c>
      <c r="G50" s="112"/>
      <c r="H50" s="112"/>
      <c r="I50" s="112">
        <v>13.8</v>
      </c>
      <c r="J50" s="215"/>
      <c r="K50" s="215">
        <v>55.2</v>
      </c>
      <c r="L50" s="127">
        <v>58.3</v>
      </c>
      <c r="M50" s="359">
        <f>L50*E50/1000</f>
        <v>0.8745</v>
      </c>
    </row>
    <row r="51" spans="1:13" s="10" customFormat="1" ht="108" customHeight="1" thickBot="1">
      <c r="A51" s="955"/>
      <c r="B51" s="922"/>
      <c r="C51" s="924"/>
      <c r="D51" s="263" t="s">
        <v>100</v>
      </c>
      <c r="E51" s="109">
        <v>12</v>
      </c>
      <c r="F51" s="109">
        <v>12</v>
      </c>
      <c r="G51" s="109"/>
      <c r="H51" s="109"/>
      <c r="I51" s="109">
        <v>11.4</v>
      </c>
      <c r="J51" s="214"/>
      <c r="K51" s="214">
        <v>46.8</v>
      </c>
      <c r="L51" s="127">
        <v>43.89</v>
      </c>
      <c r="M51" s="359">
        <f>L51*E51/1000</f>
        <v>0.52668</v>
      </c>
    </row>
    <row r="52" spans="1:13" s="10" customFormat="1" ht="108" customHeight="1" thickBot="1">
      <c r="A52" s="952"/>
      <c r="B52" s="953"/>
      <c r="C52" s="953"/>
      <c r="D52" s="953"/>
      <c r="E52" s="953"/>
      <c r="F52" s="954"/>
      <c r="G52" s="35">
        <f>SUM(G50,G51)</f>
        <v>0</v>
      </c>
      <c r="H52" s="35">
        <f>SUM(H50:H51)</f>
        <v>0</v>
      </c>
      <c r="I52" s="35">
        <f>SUM(I50:I51)</f>
        <v>25.200000000000003</v>
      </c>
      <c r="J52" s="35">
        <f>SUM(J50:J51)</f>
        <v>0</v>
      </c>
      <c r="K52" s="220">
        <f>SUM(K50:K51)</f>
        <v>102</v>
      </c>
      <c r="L52" s="220"/>
      <c r="M52" s="220">
        <f>SUM(M50:M51)</f>
        <v>1.40118</v>
      </c>
    </row>
    <row r="53" spans="1:13" s="10" customFormat="1" ht="108" customHeight="1" thickBot="1">
      <c r="A53" s="115" t="s">
        <v>44</v>
      </c>
      <c r="B53" s="116">
        <v>35</v>
      </c>
      <c r="C53" s="116"/>
      <c r="D53" s="117" t="s">
        <v>25</v>
      </c>
      <c r="E53" s="113">
        <v>35</v>
      </c>
      <c r="F53" s="113">
        <v>35</v>
      </c>
      <c r="G53" s="113">
        <v>1.82</v>
      </c>
      <c r="H53" s="113">
        <v>0.42</v>
      </c>
      <c r="I53" s="113">
        <v>15.48</v>
      </c>
      <c r="J53" s="189"/>
      <c r="K53" s="189">
        <v>74.9</v>
      </c>
      <c r="L53" s="127">
        <v>53.16</v>
      </c>
      <c r="M53" s="359">
        <f>L53*E53/1000</f>
        <v>1.8605999999999998</v>
      </c>
    </row>
    <row r="54" spans="1:13" s="10" customFormat="1" ht="108" customHeight="1" thickBot="1">
      <c r="A54" s="910" t="s">
        <v>29</v>
      </c>
      <c r="B54" s="910"/>
      <c r="C54" s="910"/>
      <c r="D54" s="910"/>
      <c r="E54" s="910"/>
      <c r="F54" s="910"/>
      <c r="G54" s="110">
        <f>G31+G38+G49+G52+G53</f>
        <v>24.32</v>
      </c>
      <c r="H54" s="110">
        <f>H31+H38+H49+H52+H53</f>
        <v>22.290000000000003</v>
      </c>
      <c r="I54" s="110">
        <f>I31+I38+I49+I52+I53</f>
        <v>71.08</v>
      </c>
      <c r="J54" s="110">
        <f>J31+J38+J49+J52+J53</f>
        <v>17.9</v>
      </c>
      <c r="K54" s="188">
        <f>K31+K38+K49+K52+K53</f>
        <v>692.3499999999999</v>
      </c>
      <c r="L54" s="188"/>
      <c r="M54" s="188">
        <f>M31+M38+M49+M52+M53</f>
        <v>42.993092299999994</v>
      </c>
    </row>
    <row r="55" spans="1:13" s="10" customFormat="1" ht="108" customHeight="1" thickBot="1">
      <c r="A55" s="910" t="s">
        <v>26</v>
      </c>
      <c r="B55" s="910"/>
      <c r="C55" s="910"/>
      <c r="D55" s="910"/>
      <c r="E55" s="910"/>
      <c r="F55" s="910"/>
      <c r="G55" s="910"/>
      <c r="H55" s="910"/>
      <c r="I55" s="910"/>
      <c r="J55" s="914"/>
      <c r="K55" s="914"/>
      <c r="L55" s="362"/>
      <c r="M55" s="359">
        <f>L55*E55/1000</f>
        <v>0</v>
      </c>
    </row>
    <row r="56" spans="1:13" s="10" customFormat="1" ht="108" customHeight="1" thickBot="1">
      <c r="A56" s="921" t="s">
        <v>63</v>
      </c>
      <c r="B56" s="922">
        <v>200</v>
      </c>
      <c r="C56" s="903">
        <v>1</v>
      </c>
      <c r="D56" s="117" t="s">
        <v>64</v>
      </c>
      <c r="E56" s="113">
        <v>20</v>
      </c>
      <c r="F56" s="113">
        <v>20</v>
      </c>
      <c r="G56" s="113">
        <v>1.9</v>
      </c>
      <c r="H56" s="113">
        <v>0.14</v>
      </c>
      <c r="I56" s="113">
        <v>14.02</v>
      </c>
      <c r="J56" s="189"/>
      <c r="K56" s="189">
        <v>66.6</v>
      </c>
      <c r="L56" s="127">
        <v>28.6</v>
      </c>
      <c r="M56" s="358">
        <f>L56*E56/1000</f>
        <v>0.572</v>
      </c>
    </row>
    <row r="57" spans="1:13" s="10" customFormat="1" ht="108" customHeight="1" thickBot="1">
      <c r="A57" s="921"/>
      <c r="B57" s="922"/>
      <c r="C57" s="904"/>
      <c r="D57" s="117" t="s">
        <v>11</v>
      </c>
      <c r="E57" s="109">
        <v>5</v>
      </c>
      <c r="F57" s="109">
        <v>5</v>
      </c>
      <c r="G57" s="109">
        <v>0.02</v>
      </c>
      <c r="H57" s="109">
        <v>3.92</v>
      </c>
      <c r="I57" s="109">
        <v>0.02</v>
      </c>
      <c r="J57" s="214"/>
      <c r="K57" s="214">
        <v>36.7</v>
      </c>
      <c r="L57" s="362">
        <v>429</v>
      </c>
      <c r="M57" s="358">
        <f>L57*E57/1000</f>
        <v>2.145</v>
      </c>
    </row>
    <row r="58" spans="1:13" s="10" customFormat="1" ht="108" customHeight="1" thickBot="1">
      <c r="A58" s="921"/>
      <c r="B58" s="922"/>
      <c r="C58" s="904"/>
      <c r="D58" s="117" t="s">
        <v>24</v>
      </c>
      <c r="E58" s="113">
        <v>100</v>
      </c>
      <c r="F58" s="113">
        <v>100</v>
      </c>
      <c r="G58" s="113">
        <v>2.8</v>
      </c>
      <c r="H58" s="113">
        <v>3.2</v>
      </c>
      <c r="I58" s="113">
        <v>4.7</v>
      </c>
      <c r="J58" s="189">
        <v>1.3</v>
      </c>
      <c r="K58" s="189">
        <v>59</v>
      </c>
      <c r="L58" s="127">
        <v>39.6</v>
      </c>
      <c r="M58" s="358">
        <f>L58*E58/1000</f>
        <v>3.96</v>
      </c>
    </row>
    <row r="59" spans="1:13" s="10" customFormat="1" ht="108" customHeight="1" thickBot="1">
      <c r="A59" s="921"/>
      <c r="B59" s="922"/>
      <c r="C59" s="924"/>
      <c r="D59" s="117" t="s">
        <v>40</v>
      </c>
      <c r="E59" s="113">
        <v>4</v>
      </c>
      <c r="F59" s="113">
        <v>4</v>
      </c>
      <c r="G59" s="113"/>
      <c r="H59" s="113"/>
      <c r="I59" s="113">
        <v>3.82</v>
      </c>
      <c r="J59" s="189"/>
      <c r="K59" s="189">
        <v>15.6</v>
      </c>
      <c r="L59" s="127">
        <v>43.89</v>
      </c>
      <c r="M59" s="358">
        <f>L59*E59/1000</f>
        <v>0.17556</v>
      </c>
    </row>
    <row r="60" spans="1:13" s="10" customFormat="1" ht="108" customHeight="1" thickBot="1">
      <c r="A60" s="937"/>
      <c r="B60" s="915"/>
      <c r="C60" s="915"/>
      <c r="D60" s="915"/>
      <c r="E60" s="915"/>
      <c r="F60" s="938"/>
      <c r="G60" s="110">
        <f>SUM(G56:G59)</f>
        <v>4.72</v>
      </c>
      <c r="H60" s="110">
        <f>SUM(H56:H59)</f>
        <v>7.26</v>
      </c>
      <c r="I60" s="110">
        <f>SUM(I56:I59)</f>
        <v>22.56</v>
      </c>
      <c r="J60" s="110">
        <f>SUM(J56:J59)</f>
        <v>1.3</v>
      </c>
      <c r="K60" s="188">
        <f>SUM(K56:K59)</f>
        <v>177.9</v>
      </c>
      <c r="L60" s="188"/>
      <c r="M60" s="188">
        <f>SUM(M56:M59)</f>
        <v>6.8525599999999995</v>
      </c>
    </row>
    <row r="61" spans="1:13" s="10" customFormat="1" ht="108" customHeight="1" thickBot="1">
      <c r="A61" s="916" t="s">
        <v>53</v>
      </c>
      <c r="B61" s="956">
        <v>200</v>
      </c>
      <c r="C61" s="892">
        <v>56</v>
      </c>
      <c r="D61" s="117" t="s">
        <v>68</v>
      </c>
      <c r="E61" s="113">
        <v>1</v>
      </c>
      <c r="F61" s="113">
        <v>1</v>
      </c>
      <c r="G61" s="113">
        <v>0.24</v>
      </c>
      <c r="H61" s="113">
        <v>0.17</v>
      </c>
      <c r="I61" s="113">
        <v>0.24</v>
      </c>
      <c r="J61" s="189"/>
      <c r="K61" s="189">
        <v>3.8</v>
      </c>
      <c r="L61" s="127">
        <v>605</v>
      </c>
      <c r="M61" s="359">
        <f>L61*E61/1000</f>
        <v>0.605</v>
      </c>
    </row>
    <row r="62" spans="1:13" s="10" customFormat="1" ht="108" customHeight="1" thickBot="1">
      <c r="A62" s="916"/>
      <c r="B62" s="956"/>
      <c r="C62" s="893"/>
      <c r="D62" s="117" t="s">
        <v>41</v>
      </c>
      <c r="E62" s="113">
        <v>100</v>
      </c>
      <c r="F62" s="113">
        <v>100</v>
      </c>
      <c r="G62" s="113">
        <v>2.8</v>
      </c>
      <c r="H62" s="113">
        <v>3.2</v>
      </c>
      <c r="I62" s="113">
        <v>4.7</v>
      </c>
      <c r="J62" s="189">
        <v>1.3</v>
      </c>
      <c r="K62" s="189">
        <v>59</v>
      </c>
      <c r="L62" s="188">
        <v>39.6</v>
      </c>
      <c r="M62" s="359">
        <f>L62*E62/1000</f>
        <v>3.96</v>
      </c>
    </row>
    <row r="63" spans="1:13" s="299" customFormat="1" ht="140.25" customHeight="1" thickBot="1">
      <c r="A63" s="916"/>
      <c r="B63" s="956"/>
      <c r="C63" s="894"/>
      <c r="D63" s="117" t="s">
        <v>40</v>
      </c>
      <c r="E63" s="109">
        <v>12</v>
      </c>
      <c r="F63" s="109">
        <v>12</v>
      </c>
      <c r="G63" s="109"/>
      <c r="H63" s="109"/>
      <c r="I63" s="109">
        <v>11.4</v>
      </c>
      <c r="J63" s="214"/>
      <c r="K63" s="214">
        <v>46.8</v>
      </c>
      <c r="L63" s="127">
        <v>43.89</v>
      </c>
      <c r="M63" s="359">
        <f>L63*E63/1000</f>
        <v>0.52668</v>
      </c>
    </row>
    <row r="64" spans="1:13" s="10" customFormat="1" ht="108" customHeight="1" thickBot="1">
      <c r="A64" s="911"/>
      <c r="B64" s="911"/>
      <c r="C64" s="911"/>
      <c r="D64" s="911"/>
      <c r="E64" s="911"/>
      <c r="F64" s="911"/>
      <c r="G64" s="110">
        <f>SUM(G61:G63)</f>
        <v>3.04</v>
      </c>
      <c r="H64" s="110">
        <f aca="true" t="shared" si="4" ref="H64:M64">SUM(H61:H63)</f>
        <v>3.37</v>
      </c>
      <c r="I64" s="110">
        <f t="shared" si="4"/>
        <v>16.34</v>
      </c>
      <c r="J64" s="110">
        <f t="shared" si="4"/>
        <v>1.3</v>
      </c>
      <c r="K64" s="110">
        <f t="shared" si="4"/>
        <v>109.6</v>
      </c>
      <c r="L64" s="110"/>
      <c r="M64" s="110">
        <f t="shared" si="4"/>
        <v>5.091679999999999</v>
      </c>
    </row>
    <row r="65" spans="1:13" s="299" customFormat="1" ht="114" customHeight="1" thickBot="1">
      <c r="A65" s="625" t="s">
        <v>420</v>
      </c>
      <c r="B65" s="110">
        <v>20</v>
      </c>
      <c r="C65" s="110"/>
      <c r="D65" s="263" t="s">
        <v>420</v>
      </c>
      <c r="E65" s="113">
        <v>20</v>
      </c>
      <c r="F65" s="113">
        <v>20</v>
      </c>
      <c r="G65" s="113">
        <v>0.7</v>
      </c>
      <c r="H65" s="113">
        <v>0.24</v>
      </c>
      <c r="I65" s="113">
        <v>14.6</v>
      </c>
      <c r="J65" s="189"/>
      <c r="K65" s="189">
        <v>61.8</v>
      </c>
      <c r="L65" s="665">
        <v>77</v>
      </c>
      <c r="M65" s="358">
        <f>L65*E65/1000</f>
        <v>1.54</v>
      </c>
    </row>
    <row r="66" spans="1:13" s="10" customFormat="1" ht="108" customHeight="1" thickBot="1">
      <c r="A66" s="911"/>
      <c r="B66" s="911"/>
      <c r="C66" s="911"/>
      <c r="D66" s="911"/>
      <c r="E66" s="911"/>
      <c r="F66" s="911"/>
      <c r="G66" s="911"/>
      <c r="H66" s="911"/>
      <c r="I66" s="911"/>
      <c r="J66" s="937"/>
      <c r="K66" s="937"/>
      <c r="L66" s="127"/>
      <c r="M66" s="359">
        <f>L66*E66/1000</f>
        <v>0</v>
      </c>
    </row>
    <row r="67" spans="1:13" s="299" customFormat="1" ht="130.5" customHeight="1" thickBot="1">
      <c r="A67" s="516" t="s">
        <v>134</v>
      </c>
      <c r="B67" s="116">
        <v>35</v>
      </c>
      <c r="C67" s="116"/>
      <c r="D67" s="526" t="s">
        <v>134</v>
      </c>
      <c r="E67" s="112">
        <v>35</v>
      </c>
      <c r="F67" s="112">
        <v>35</v>
      </c>
      <c r="G67" s="112">
        <v>2.49</v>
      </c>
      <c r="H67" s="112">
        <v>0.39</v>
      </c>
      <c r="I67" s="112">
        <v>16.24</v>
      </c>
      <c r="J67" s="215"/>
      <c r="K67" s="215">
        <v>80.15</v>
      </c>
      <c r="L67" s="127">
        <v>60.18</v>
      </c>
      <c r="M67" s="358">
        <f>L67*E67/1000</f>
        <v>2.1063</v>
      </c>
    </row>
    <row r="68" spans="1:13" s="10" customFormat="1" ht="108" customHeight="1" thickBot="1">
      <c r="A68" s="910" t="s">
        <v>31</v>
      </c>
      <c r="B68" s="910"/>
      <c r="C68" s="910"/>
      <c r="D68" s="910"/>
      <c r="E68" s="910"/>
      <c r="F68" s="910"/>
      <c r="G68" s="110">
        <f>G60+G64+G65+G67</f>
        <v>10.95</v>
      </c>
      <c r="H68" s="110">
        <f>H60+H64+H65+H67</f>
        <v>11.26</v>
      </c>
      <c r="I68" s="110">
        <f>I60+I64+I65+I67</f>
        <v>69.74</v>
      </c>
      <c r="J68" s="110">
        <f>J60+J64+J65+J67</f>
        <v>2.6</v>
      </c>
      <c r="K68" s="188">
        <f>K60+K64+K65+K67</f>
        <v>429.45000000000005</v>
      </c>
      <c r="L68" s="188"/>
      <c r="M68" s="188">
        <f>M60+M64+M65+M67</f>
        <v>15.59054</v>
      </c>
    </row>
    <row r="69" spans="1:13" s="10" customFormat="1" ht="108" customHeight="1" thickBot="1">
      <c r="A69" s="910" t="s">
        <v>32</v>
      </c>
      <c r="B69" s="910"/>
      <c r="C69" s="910"/>
      <c r="D69" s="910"/>
      <c r="E69" s="910"/>
      <c r="F69" s="910"/>
      <c r="G69" s="110">
        <f>G20+G24+G54+G68</f>
        <v>42.89</v>
      </c>
      <c r="H69" s="110">
        <f>H20+H24+H54+H68</f>
        <v>45.48</v>
      </c>
      <c r="I69" s="110">
        <f>I20+I24+I54+I68</f>
        <v>206.87</v>
      </c>
      <c r="J69" s="110">
        <f>J20+J24+J54+J68</f>
        <v>155.5</v>
      </c>
      <c r="K69" s="188">
        <f>K20+K24+K54+K68</f>
        <v>1535.26</v>
      </c>
      <c r="L69" s="188"/>
      <c r="M69" s="188">
        <f>M20+M24+M54+M68</f>
        <v>88.3274323</v>
      </c>
    </row>
    <row r="70" spans="1:13" s="10" customFormat="1" ht="30" customHeight="1">
      <c r="A70" s="99"/>
      <c r="B70" s="99"/>
      <c r="C70" s="99"/>
      <c r="D70" s="100"/>
      <c r="E70" s="101"/>
      <c r="F70" s="101"/>
      <c r="G70" s="101"/>
      <c r="H70" s="101"/>
      <c r="I70" s="101"/>
      <c r="J70" s="101"/>
      <c r="K70" s="101"/>
      <c r="L70" s="2"/>
      <c r="M70" s="368"/>
    </row>
    <row r="71" ht="30" customHeight="1"/>
    <row r="79" spans="1:12" ht="93" customHeight="1">
      <c r="A79"/>
      <c r="B79"/>
      <c r="C79"/>
      <c r="E79"/>
      <c r="F79"/>
      <c r="G79"/>
      <c r="H79"/>
      <c r="I79"/>
      <c r="J79"/>
      <c r="K79"/>
      <c r="L79"/>
    </row>
    <row r="80" spans="1:12" ht="15">
      <c r="A80"/>
      <c r="B80"/>
      <c r="C80"/>
      <c r="E80"/>
      <c r="F80"/>
      <c r="G80"/>
      <c r="H80"/>
      <c r="I80"/>
      <c r="J80"/>
      <c r="K80"/>
      <c r="L80"/>
    </row>
    <row r="81" spans="1:12" ht="15">
      <c r="A81"/>
      <c r="B81"/>
      <c r="C81"/>
      <c r="E81"/>
      <c r="F81"/>
      <c r="G81"/>
      <c r="H81"/>
      <c r="I81"/>
      <c r="J81"/>
      <c r="K81"/>
      <c r="L81"/>
    </row>
    <row r="82" spans="1:12" ht="15">
      <c r="A82"/>
      <c r="B82"/>
      <c r="C82"/>
      <c r="E82"/>
      <c r="F82"/>
      <c r="G82"/>
      <c r="H82"/>
      <c r="I82"/>
      <c r="J82"/>
      <c r="K82"/>
      <c r="L82"/>
    </row>
    <row r="83" spans="1:12" ht="15">
      <c r="A83"/>
      <c r="B83"/>
      <c r="C83"/>
      <c r="E83"/>
      <c r="F83"/>
      <c r="G83"/>
      <c r="H83"/>
      <c r="I83"/>
      <c r="J83"/>
      <c r="K83"/>
      <c r="L83"/>
    </row>
    <row r="84" spans="1:12" ht="15">
      <c r="A84"/>
      <c r="B84"/>
      <c r="C84"/>
      <c r="E84"/>
      <c r="F84"/>
      <c r="G84"/>
      <c r="H84"/>
      <c r="I84"/>
      <c r="J84"/>
      <c r="K84"/>
      <c r="L84"/>
    </row>
    <row r="85" spans="1:12" ht="15">
      <c r="A85"/>
      <c r="B85"/>
      <c r="C85"/>
      <c r="E85"/>
      <c r="F85"/>
      <c r="G85"/>
      <c r="H85"/>
      <c r="I85"/>
      <c r="J85"/>
      <c r="K85"/>
      <c r="L85"/>
    </row>
    <row r="86" spans="1:12" ht="15">
      <c r="A86"/>
      <c r="B86"/>
      <c r="C86"/>
      <c r="E86"/>
      <c r="F86"/>
      <c r="G86"/>
      <c r="H86"/>
      <c r="I86"/>
      <c r="J86"/>
      <c r="K86"/>
      <c r="L86"/>
    </row>
    <row r="87" spans="1:12" ht="15">
      <c r="A87"/>
      <c r="B87"/>
      <c r="C87"/>
      <c r="E87"/>
      <c r="F87"/>
      <c r="G87"/>
      <c r="H87"/>
      <c r="I87"/>
      <c r="J87"/>
      <c r="K87"/>
      <c r="L87"/>
    </row>
    <row r="88" spans="1:12" ht="15">
      <c r="A88"/>
      <c r="B88"/>
      <c r="C88"/>
      <c r="E88"/>
      <c r="F88"/>
      <c r="G88"/>
      <c r="H88"/>
      <c r="I88"/>
      <c r="J88"/>
      <c r="K88"/>
      <c r="L88"/>
    </row>
    <row r="89" spans="1:12" ht="15">
      <c r="A89"/>
      <c r="B89"/>
      <c r="C89"/>
      <c r="E89"/>
      <c r="F89"/>
      <c r="G89"/>
      <c r="H89"/>
      <c r="I89"/>
      <c r="J89"/>
      <c r="K89"/>
      <c r="L89"/>
    </row>
    <row r="90" spans="1:12" ht="15">
      <c r="A90"/>
      <c r="B90"/>
      <c r="C90"/>
      <c r="E90"/>
      <c r="F90"/>
      <c r="G90"/>
      <c r="H90"/>
      <c r="I90"/>
      <c r="J90"/>
      <c r="K90"/>
      <c r="L90"/>
    </row>
    <row r="91" spans="1:12" ht="15">
      <c r="A91"/>
      <c r="B91"/>
      <c r="C91"/>
      <c r="E91"/>
      <c r="F91"/>
      <c r="G91"/>
      <c r="H91"/>
      <c r="I91"/>
      <c r="J91"/>
      <c r="K91"/>
      <c r="L91"/>
    </row>
    <row r="92" spans="1:12" ht="15">
      <c r="A92"/>
      <c r="B92"/>
      <c r="C92"/>
      <c r="E92"/>
      <c r="F92"/>
      <c r="G92"/>
      <c r="H92"/>
      <c r="I92"/>
      <c r="J92"/>
      <c r="K92"/>
      <c r="L92"/>
    </row>
    <row r="93" spans="1:12" ht="15">
      <c r="A93"/>
      <c r="B93"/>
      <c r="C93"/>
      <c r="E93"/>
      <c r="F93"/>
      <c r="G93"/>
      <c r="H93"/>
      <c r="I93"/>
      <c r="J93"/>
      <c r="K93"/>
      <c r="L93"/>
    </row>
    <row r="94" spans="1:12" ht="15">
      <c r="A94"/>
      <c r="B94"/>
      <c r="C94"/>
      <c r="E94"/>
      <c r="F94"/>
      <c r="G94"/>
      <c r="H94"/>
      <c r="I94"/>
      <c r="J94"/>
      <c r="K94"/>
      <c r="L94"/>
    </row>
    <row r="95" spans="1:12" ht="15">
      <c r="A95"/>
      <c r="B95"/>
      <c r="C95"/>
      <c r="E95"/>
      <c r="F95"/>
      <c r="G95"/>
      <c r="H95"/>
      <c r="I95"/>
      <c r="J95"/>
      <c r="K95"/>
      <c r="L95"/>
    </row>
  </sheetData>
  <sheetProtection/>
  <mergeCells count="44">
    <mergeCell ref="A56:A59"/>
    <mergeCell ref="A64:F64"/>
    <mergeCell ref="A55:K55"/>
    <mergeCell ref="C56:C59"/>
    <mergeCell ref="B39:B48"/>
    <mergeCell ref="B56:B59"/>
    <mergeCell ref="A39:A48"/>
    <mergeCell ref="A61:A63"/>
    <mergeCell ref="B61:B63"/>
    <mergeCell ref="C61:C63"/>
    <mergeCell ref="A68:F68"/>
    <mergeCell ref="C50:C51"/>
    <mergeCell ref="A37:F37"/>
    <mergeCell ref="A38:F38"/>
    <mergeCell ref="A52:F52"/>
    <mergeCell ref="A60:F60"/>
    <mergeCell ref="A49:F49"/>
    <mergeCell ref="A54:F54"/>
    <mergeCell ref="B50:B51"/>
    <mergeCell ref="A50:A51"/>
    <mergeCell ref="A69:F69"/>
    <mergeCell ref="C9:C10"/>
    <mergeCell ref="B26:B30"/>
    <mergeCell ref="C26:C30"/>
    <mergeCell ref="A26:A30"/>
    <mergeCell ref="A66:K66"/>
    <mergeCell ref="A11:F11"/>
    <mergeCell ref="A12:A14"/>
    <mergeCell ref="A15:F15"/>
    <mergeCell ref="A20:F20"/>
    <mergeCell ref="A6:K6"/>
    <mergeCell ref="A8:K8"/>
    <mergeCell ref="A25:K25"/>
    <mergeCell ref="A21:K21"/>
    <mergeCell ref="B12:B14"/>
    <mergeCell ref="A9:A10"/>
    <mergeCell ref="B32:B36"/>
    <mergeCell ref="B9:B10"/>
    <mergeCell ref="A16:A18"/>
    <mergeCell ref="B16:B18"/>
    <mergeCell ref="A19:F19"/>
    <mergeCell ref="C12:C14"/>
    <mergeCell ref="A32:A36"/>
    <mergeCell ref="A31:F31"/>
  </mergeCells>
  <printOptions/>
  <pageMargins left="0.7" right="0.7" top="0.75" bottom="0.75" header="0.3" footer="0.3"/>
  <pageSetup horizontalDpi="600" verticalDpi="600" orientation="portrait" paperSize="9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M82"/>
  <sheetViews>
    <sheetView view="pageBreakPreview" zoomScale="32" zoomScaleSheetLayoutView="32" zoomScalePageLayoutView="0" workbookViewId="0" topLeftCell="A49">
      <selection activeCell="K34" sqref="K34"/>
    </sheetView>
  </sheetViews>
  <sheetFormatPr defaultColWidth="9.140625" defaultRowHeight="15"/>
  <cols>
    <col min="1" max="1" width="61.00390625" style="0" customWidth="1"/>
    <col min="2" max="3" width="27.28125" style="0" customWidth="1"/>
    <col min="4" max="4" width="66.140625" style="0" customWidth="1"/>
    <col min="5" max="5" width="26.8515625" style="2" customWidth="1"/>
    <col min="6" max="6" width="26.421875" style="2" customWidth="1"/>
    <col min="7" max="7" width="17.8515625" style="2" customWidth="1"/>
    <col min="8" max="8" width="19.7109375" style="2" customWidth="1"/>
    <col min="9" max="10" width="19.421875" style="2" customWidth="1"/>
    <col min="11" max="11" width="32.7109375" style="2" customWidth="1"/>
    <col min="12" max="12" width="28.421875" style="2" customWidth="1"/>
    <col min="13" max="13" width="22.8515625" style="236" customWidth="1"/>
  </cols>
  <sheetData>
    <row r="3" spans="1:13" ht="61.5">
      <c r="A3" s="23"/>
      <c r="B3" s="18"/>
      <c r="C3" s="18"/>
      <c r="D3" s="62" t="s">
        <v>197</v>
      </c>
      <c r="E3" s="61"/>
      <c r="F3" s="61"/>
      <c r="G3" s="19"/>
      <c r="H3" s="19"/>
      <c r="I3" s="19"/>
      <c r="J3" s="19"/>
      <c r="K3" s="25" t="s">
        <v>443</v>
      </c>
      <c r="L3" s="25"/>
      <c r="M3" s="232"/>
    </row>
    <row r="4" spans="1:13" ht="47.25" thickBot="1">
      <c r="A4" s="83"/>
      <c r="B4" s="77"/>
      <c r="C4" s="77"/>
      <c r="D4" s="77" t="s">
        <v>150</v>
      </c>
      <c r="E4" s="32"/>
      <c r="F4" s="32"/>
      <c r="G4" s="24"/>
      <c r="H4" s="24"/>
      <c r="I4" s="24"/>
      <c r="J4" s="24"/>
      <c r="K4" s="30"/>
      <c r="L4" s="24"/>
      <c r="M4" s="232"/>
    </row>
    <row r="5" spans="1:13" ht="98.2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484" t="s">
        <v>284</v>
      </c>
      <c r="K5" s="211" t="s">
        <v>8</v>
      </c>
      <c r="L5" s="353" t="s">
        <v>260</v>
      </c>
      <c r="M5" s="320" t="s">
        <v>237</v>
      </c>
    </row>
    <row r="6" spans="1:13" ht="43.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860"/>
      <c r="L6" s="338"/>
      <c r="M6" s="320"/>
    </row>
    <row r="7" spans="1:13" ht="54" customHeight="1" thickBot="1">
      <c r="A7" s="67"/>
      <c r="B7" s="79"/>
      <c r="C7" s="79"/>
      <c r="D7" s="80"/>
      <c r="E7" s="706"/>
      <c r="F7" s="69"/>
      <c r="G7" s="69"/>
      <c r="H7" s="69"/>
      <c r="I7" s="69"/>
      <c r="J7" s="209"/>
      <c r="K7" s="209"/>
      <c r="L7" s="343"/>
      <c r="M7" s="320"/>
    </row>
    <row r="8" spans="1:13" ht="43.5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861"/>
      <c r="K8" s="861"/>
      <c r="L8" s="210"/>
      <c r="M8" s="320">
        <f aca="true" t="shared" si="0" ref="M8:M70">L8*E8/1000</f>
        <v>0</v>
      </c>
    </row>
    <row r="9" spans="1:13" ht="43.5" customHeight="1" thickBot="1">
      <c r="A9" s="765" t="s">
        <v>404</v>
      </c>
      <c r="B9" s="722">
        <v>150</v>
      </c>
      <c r="C9" s="479"/>
      <c r="D9" s="80" t="s">
        <v>405</v>
      </c>
      <c r="E9" s="70">
        <v>25</v>
      </c>
      <c r="F9" s="70">
        <v>25</v>
      </c>
      <c r="G9" s="70">
        <v>2.5</v>
      </c>
      <c r="H9" s="70">
        <v>0.55</v>
      </c>
      <c r="I9" s="70">
        <v>16.35</v>
      </c>
      <c r="J9" s="187"/>
      <c r="K9" s="187">
        <v>82.5</v>
      </c>
      <c r="L9" s="210">
        <v>22</v>
      </c>
      <c r="M9" s="320">
        <f t="shared" si="0"/>
        <v>0.55</v>
      </c>
    </row>
    <row r="10" spans="1:13" ht="43.5" customHeight="1" thickBot="1">
      <c r="A10" s="883"/>
      <c r="B10" s="883"/>
      <c r="C10" s="487"/>
      <c r="D10" s="73" t="s">
        <v>99</v>
      </c>
      <c r="E10" s="74">
        <v>3</v>
      </c>
      <c r="F10" s="74">
        <v>3</v>
      </c>
      <c r="G10" s="74">
        <v>0.01</v>
      </c>
      <c r="H10" s="74">
        <v>2.35</v>
      </c>
      <c r="I10" s="74">
        <v>0.01</v>
      </c>
      <c r="J10" s="203"/>
      <c r="K10" s="203">
        <v>22.02</v>
      </c>
      <c r="L10" s="343">
        <v>429</v>
      </c>
      <c r="M10" s="320">
        <f t="shared" si="0"/>
        <v>1.287</v>
      </c>
    </row>
    <row r="11" spans="1:13" ht="43.5" customHeight="1" thickBot="1">
      <c r="A11" s="883"/>
      <c r="B11" s="883"/>
      <c r="C11" s="487">
        <v>11</v>
      </c>
      <c r="D11" s="73" t="s">
        <v>24</v>
      </c>
      <c r="E11" s="70">
        <v>100</v>
      </c>
      <c r="F11" s="70">
        <v>100</v>
      </c>
      <c r="G11" s="70">
        <v>2.8</v>
      </c>
      <c r="H11" s="70">
        <v>3.2</v>
      </c>
      <c r="I11" s="70">
        <v>4.7</v>
      </c>
      <c r="J11" s="187">
        <v>1.3</v>
      </c>
      <c r="K11" s="187">
        <v>59</v>
      </c>
      <c r="L11" s="210">
        <v>39.6</v>
      </c>
      <c r="M11" s="320">
        <f t="shared" si="0"/>
        <v>3.96</v>
      </c>
    </row>
    <row r="12" spans="1:13" ht="43.5" customHeight="1" thickBot="1">
      <c r="A12" s="883"/>
      <c r="B12" s="883"/>
      <c r="C12" s="487"/>
      <c r="D12" s="73" t="s">
        <v>100</v>
      </c>
      <c r="E12" s="74">
        <v>3</v>
      </c>
      <c r="F12" s="74">
        <v>3</v>
      </c>
      <c r="G12" s="74"/>
      <c r="H12" s="74"/>
      <c r="I12" s="74">
        <v>2.86</v>
      </c>
      <c r="J12" s="203"/>
      <c r="K12" s="203">
        <v>11.7</v>
      </c>
      <c r="L12" s="343">
        <v>43.89</v>
      </c>
      <c r="M12" s="320">
        <f t="shared" si="0"/>
        <v>0.13167</v>
      </c>
    </row>
    <row r="13" spans="1:13" ht="43.5" customHeight="1" thickBot="1">
      <c r="A13" s="849"/>
      <c r="B13" s="849"/>
      <c r="C13" s="849"/>
      <c r="D13" s="849"/>
      <c r="E13" s="849"/>
      <c r="F13" s="849"/>
      <c r="G13" s="34">
        <f>SUM(G9:G12)</f>
        <v>5.31</v>
      </c>
      <c r="H13" s="34">
        <f>SUM(H9:H12)</f>
        <v>6.1000000000000005</v>
      </c>
      <c r="I13" s="34">
        <f>SUM(I9:I12)</f>
        <v>23.92</v>
      </c>
      <c r="J13" s="34">
        <f>SUM(J9:J12)</f>
        <v>1.3</v>
      </c>
      <c r="K13" s="192">
        <f>SUM(K9:K12)</f>
        <v>175.21999999999997</v>
      </c>
      <c r="L13" s="192"/>
      <c r="M13" s="192">
        <f>SUM(M9:M12)</f>
        <v>5.928669999999999</v>
      </c>
    </row>
    <row r="14" spans="1:13" ht="45.75" customHeight="1" thickBot="1">
      <c r="A14" s="765" t="s">
        <v>236</v>
      </c>
      <c r="B14" s="873" t="s">
        <v>447</v>
      </c>
      <c r="C14" s="439"/>
      <c r="D14" s="71" t="s">
        <v>46</v>
      </c>
      <c r="E14" s="72">
        <v>30</v>
      </c>
      <c r="F14" s="72">
        <v>30</v>
      </c>
      <c r="G14" s="72">
        <v>2.13</v>
      </c>
      <c r="H14" s="72">
        <v>0.33</v>
      </c>
      <c r="I14" s="72">
        <v>13.9</v>
      </c>
      <c r="J14" s="206"/>
      <c r="K14" s="206">
        <v>68.7</v>
      </c>
      <c r="L14" s="343">
        <v>60.18</v>
      </c>
      <c r="M14" s="320">
        <f t="shared" si="0"/>
        <v>1.8054000000000001</v>
      </c>
    </row>
    <row r="15" spans="1:13" ht="44.25" customHeight="1" thickBot="1">
      <c r="A15" s="855"/>
      <c r="B15" s="874"/>
      <c r="C15" s="547"/>
      <c r="D15" s="71" t="s">
        <v>235</v>
      </c>
      <c r="E15" s="398">
        <v>5</v>
      </c>
      <c r="F15" s="70">
        <v>5</v>
      </c>
      <c r="G15" s="70">
        <v>2.6</v>
      </c>
      <c r="H15" s="70">
        <v>2.58</v>
      </c>
      <c r="I15" s="70"/>
      <c r="J15" s="187">
        <v>0.26</v>
      </c>
      <c r="K15" s="187">
        <v>33.8</v>
      </c>
      <c r="L15" s="343">
        <v>418</v>
      </c>
      <c r="M15" s="320">
        <f t="shared" si="0"/>
        <v>2.09</v>
      </c>
    </row>
    <row r="16" spans="1:13" ht="43.5" customHeight="1" thickBot="1">
      <c r="A16" s="856"/>
      <c r="B16" s="875"/>
      <c r="C16" s="440"/>
      <c r="D16" s="71" t="s">
        <v>99</v>
      </c>
      <c r="E16" s="70">
        <v>5</v>
      </c>
      <c r="F16" s="70">
        <v>5</v>
      </c>
      <c r="G16" s="70">
        <v>0.02</v>
      </c>
      <c r="H16" s="70">
        <v>3.92</v>
      </c>
      <c r="I16" s="70">
        <v>0.02</v>
      </c>
      <c r="J16" s="187"/>
      <c r="K16" s="187">
        <v>36.7</v>
      </c>
      <c r="L16" s="210">
        <v>429</v>
      </c>
      <c r="M16" s="320">
        <f t="shared" si="0"/>
        <v>2.145</v>
      </c>
    </row>
    <row r="17" spans="1:13" ht="43.5" customHeight="1" thickBot="1">
      <c r="A17" s="849"/>
      <c r="B17" s="849"/>
      <c r="C17" s="849"/>
      <c r="D17" s="849"/>
      <c r="E17" s="849"/>
      <c r="F17" s="849"/>
      <c r="G17" s="34">
        <f>SUM(G14:G16)</f>
        <v>4.75</v>
      </c>
      <c r="H17" s="34">
        <f>SUM(H14:H16)</f>
        <v>6.83</v>
      </c>
      <c r="I17" s="34">
        <f>SUM(I14:I16)</f>
        <v>13.92</v>
      </c>
      <c r="J17" s="34">
        <f>SUM(J14:J16)</f>
        <v>0.26</v>
      </c>
      <c r="K17" s="192">
        <f>SUM(K14:K16)</f>
        <v>139.2</v>
      </c>
      <c r="L17" s="192"/>
      <c r="M17" s="192">
        <f>SUM(M14:M16)</f>
        <v>6.0404</v>
      </c>
    </row>
    <row r="18" spans="1:13" ht="43.5" customHeight="1" thickBot="1">
      <c r="A18" s="765" t="s">
        <v>270</v>
      </c>
      <c r="B18" s="722">
        <v>150</v>
      </c>
      <c r="C18" s="479"/>
      <c r="D18" s="51" t="s">
        <v>270</v>
      </c>
      <c r="E18" s="70">
        <v>1</v>
      </c>
      <c r="F18" s="70">
        <v>1</v>
      </c>
      <c r="G18" s="70"/>
      <c r="H18" s="70"/>
      <c r="I18" s="70">
        <v>0.64</v>
      </c>
      <c r="J18" s="187"/>
      <c r="K18" s="187">
        <v>2.94</v>
      </c>
      <c r="L18" s="210">
        <v>1100</v>
      </c>
      <c r="M18" s="320">
        <f t="shared" si="0"/>
        <v>1.1</v>
      </c>
    </row>
    <row r="19" spans="1:13" ht="43.5" customHeight="1" thickBot="1">
      <c r="A19" s="723"/>
      <c r="B19" s="723"/>
      <c r="C19" s="480">
        <v>16</v>
      </c>
      <c r="D19" s="73" t="s">
        <v>98</v>
      </c>
      <c r="E19" s="70">
        <v>100</v>
      </c>
      <c r="F19" s="70">
        <v>100</v>
      </c>
      <c r="G19" s="70">
        <v>2.8</v>
      </c>
      <c r="H19" s="70">
        <v>3.2</v>
      </c>
      <c r="I19" s="70">
        <v>4.7</v>
      </c>
      <c r="J19" s="187">
        <v>1.3</v>
      </c>
      <c r="K19" s="187">
        <v>59</v>
      </c>
      <c r="L19" s="210">
        <v>39.6</v>
      </c>
      <c r="M19" s="320">
        <f t="shared" si="0"/>
        <v>3.96</v>
      </c>
    </row>
    <row r="20" spans="1:13" ht="43.5" customHeight="1" thickBot="1">
      <c r="A20" s="724"/>
      <c r="B20" s="724"/>
      <c r="C20" s="481"/>
      <c r="D20" s="73" t="s">
        <v>92</v>
      </c>
      <c r="E20" s="70">
        <v>8</v>
      </c>
      <c r="F20" s="70">
        <v>8</v>
      </c>
      <c r="G20" s="70"/>
      <c r="H20" s="70"/>
      <c r="I20" s="70">
        <v>7.64</v>
      </c>
      <c r="J20" s="187"/>
      <c r="K20" s="187">
        <v>31.2</v>
      </c>
      <c r="L20" s="210">
        <v>43.89</v>
      </c>
      <c r="M20" s="320">
        <f t="shared" si="0"/>
        <v>0.35112</v>
      </c>
    </row>
    <row r="21" spans="1:13" ht="43.5" customHeight="1" thickBot="1">
      <c r="A21" s="849"/>
      <c r="B21" s="849"/>
      <c r="C21" s="849"/>
      <c r="D21" s="849"/>
      <c r="E21" s="849"/>
      <c r="F21" s="849"/>
      <c r="G21" s="34">
        <f>SUM(G18:G20)</f>
        <v>2.8</v>
      </c>
      <c r="H21" s="34">
        <f>SUM(H18:H20)</f>
        <v>3.2</v>
      </c>
      <c r="I21" s="34">
        <f>SUM(I18:I20)</f>
        <v>12.98</v>
      </c>
      <c r="J21" s="34">
        <f>SUM(J18:J20)</f>
        <v>1.3</v>
      </c>
      <c r="K21" s="192">
        <f>SUM(K18:K20)</f>
        <v>93.14</v>
      </c>
      <c r="L21" s="192"/>
      <c r="M21" s="192">
        <f>SUM(M18:M20)</f>
        <v>5.41112</v>
      </c>
    </row>
    <row r="22" spans="1:13" ht="43.5" customHeight="1" thickBot="1">
      <c r="A22" s="859" t="s">
        <v>30</v>
      </c>
      <c r="B22" s="859"/>
      <c r="C22" s="859"/>
      <c r="D22" s="859"/>
      <c r="E22" s="859"/>
      <c r="F22" s="859"/>
      <c r="G22" s="34">
        <f>G7+G13+G17+G21</f>
        <v>12.86</v>
      </c>
      <c r="H22" s="34">
        <f>H7+H13+H17+H21</f>
        <v>16.13</v>
      </c>
      <c r="I22" s="34">
        <f>I7+I13+I17+I21</f>
        <v>50.82000000000001</v>
      </c>
      <c r="J22" s="34">
        <f>J7+J13+J17+J21</f>
        <v>2.8600000000000003</v>
      </c>
      <c r="K22" s="192">
        <f>K7+K13+K17+K21</f>
        <v>407.55999999999995</v>
      </c>
      <c r="L22" s="192"/>
      <c r="M22" s="192">
        <f>M7+M13+M17+M21</f>
        <v>17.38019</v>
      </c>
    </row>
    <row r="23" spans="1:13" ht="43.5" customHeight="1" thickBot="1">
      <c r="A23" s="859" t="s">
        <v>14</v>
      </c>
      <c r="B23" s="859"/>
      <c r="C23" s="859"/>
      <c r="D23" s="859"/>
      <c r="E23" s="859"/>
      <c r="F23" s="859"/>
      <c r="G23" s="859"/>
      <c r="H23" s="859"/>
      <c r="I23" s="859"/>
      <c r="J23" s="860"/>
      <c r="K23" s="860"/>
      <c r="L23" s="338"/>
      <c r="M23" s="320">
        <f t="shared" si="0"/>
        <v>0</v>
      </c>
    </row>
    <row r="24" spans="1:13" ht="39.75" customHeight="1" thickBot="1">
      <c r="A24" s="67"/>
      <c r="B24" s="79"/>
      <c r="C24" s="79"/>
      <c r="D24" s="80"/>
      <c r="E24" s="513"/>
      <c r="F24" s="69"/>
      <c r="G24" s="69"/>
      <c r="H24" s="69"/>
      <c r="I24" s="69"/>
      <c r="J24" s="209"/>
      <c r="K24" s="209"/>
      <c r="L24" s="343"/>
      <c r="M24" s="320"/>
    </row>
    <row r="25" spans="1:13" ht="54" customHeight="1" thickBot="1">
      <c r="A25" s="67" t="s">
        <v>10</v>
      </c>
      <c r="B25" s="79">
        <v>70</v>
      </c>
      <c r="C25" s="79"/>
      <c r="D25" s="80" t="s">
        <v>97</v>
      </c>
      <c r="E25" s="513">
        <v>70</v>
      </c>
      <c r="F25" s="69">
        <v>49</v>
      </c>
      <c r="G25" s="69">
        <v>0.63</v>
      </c>
      <c r="H25" s="69">
        <v>0.098</v>
      </c>
      <c r="I25" s="69">
        <v>3.97</v>
      </c>
      <c r="J25" s="209">
        <v>29.4</v>
      </c>
      <c r="K25" s="209">
        <v>19.6</v>
      </c>
      <c r="L25" s="343">
        <v>88</v>
      </c>
      <c r="M25" s="320">
        <f>L25*E25/1000</f>
        <v>6.16</v>
      </c>
    </row>
    <row r="26" spans="1:13" s="284" customFormat="1" ht="51.75" customHeight="1" thickBot="1">
      <c r="A26" s="42"/>
      <c r="B26" s="41"/>
      <c r="C26" s="41"/>
      <c r="D26" s="45"/>
      <c r="E26" s="46"/>
      <c r="F26" s="46"/>
      <c r="G26" s="46">
        <f>SUM(G24:G25)</f>
        <v>0.63</v>
      </c>
      <c r="H26" s="46">
        <f aca="true" t="shared" si="1" ref="H26:M26">SUM(H24:H25)</f>
        <v>0.098</v>
      </c>
      <c r="I26" s="46">
        <f t="shared" si="1"/>
        <v>3.97</v>
      </c>
      <c r="J26" s="46">
        <f t="shared" si="1"/>
        <v>29.4</v>
      </c>
      <c r="K26" s="46">
        <f t="shared" si="1"/>
        <v>19.6</v>
      </c>
      <c r="L26" s="46"/>
      <c r="M26" s="46">
        <f t="shared" si="1"/>
        <v>6.16</v>
      </c>
    </row>
    <row r="27" spans="1:13" ht="43.5" customHeight="1" thickBot="1">
      <c r="A27" s="859" t="s">
        <v>16</v>
      </c>
      <c r="B27" s="859"/>
      <c r="C27" s="859"/>
      <c r="D27" s="859"/>
      <c r="E27" s="859"/>
      <c r="F27" s="859"/>
      <c r="G27" s="859"/>
      <c r="H27" s="859"/>
      <c r="I27" s="859"/>
      <c r="J27" s="876"/>
      <c r="K27" s="860"/>
      <c r="L27" s="338"/>
      <c r="M27" s="320">
        <f t="shared" si="0"/>
        <v>0</v>
      </c>
    </row>
    <row r="28" spans="1:13" ht="43.5" customHeight="1" thickBot="1">
      <c r="A28" s="964" t="s">
        <v>300</v>
      </c>
      <c r="B28" s="725">
        <v>30</v>
      </c>
      <c r="C28" s="714">
        <v>69</v>
      </c>
      <c r="D28" s="538" t="s">
        <v>116</v>
      </c>
      <c r="E28" s="314">
        <v>10</v>
      </c>
      <c r="F28" s="314">
        <v>8</v>
      </c>
      <c r="G28" s="314">
        <v>0.03</v>
      </c>
      <c r="H28" s="314">
        <v>0.01</v>
      </c>
      <c r="I28" s="314">
        <v>0.72</v>
      </c>
      <c r="J28" s="314"/>
      <c r="K28" s="314">
        <v>3.4</v>
      </c>
      <c r="L28" s="251">
        <v>20.9</v>
      </c>
      <c r="M28" s="348">
        <f t="shared" si="0"/>
        <v>0.209</v>
      </c>
    </row>
    <row r="29" spans="1:13" ht="43.5" customHeight="1" thickBot="1">
      <c r="A29" s="964"/>
      <c r="B29" s="725"/>
      <c r="C29" s="715"/>
      <c r="D29" s="538" t="s">
        <v>92</v>
      </c>
      <c r="E29" s="314">
        <v>1</v>
      </c>
      <c r="F29" s="314">
        <v>1</v>
      </c>
      <c r="G29" s="314"/>
      <c r="H29" s="314"/>
      <c r="I29" s="314">
        <v>1</v>
      </c>
      <c r="J29" s="314"/>
      <c r="K29" s="314">
        <v>3.8</v>
      </c>
      <c r="L29" s="221">
        <v>43.89</v>
      </c>
      <c r="M29" s="348">
        <f t="shared" si="0"/>
        <v>0.04389</v>
      </c>
    </row>
    <row r="30" spans="1:13" ht="43.5" customHeight="1" thickBot="1">
      <c r="A30" s="964"/>
      <c r="B30" s="725"/>
      <c r="C30" s="715"/>
      <c r="D30" s="538" t="s">
        <v>298</v>
      </c>
      <c r="E30" s="70">
        <v>5</v>
      </c>
      <c r="F30" s="70">
        <v>5</v>
      </c>
      <c r="G30" s="70">
        <v>0.15</v>
      </c>
      <c r="H30" s="70">
        <v>0.03</v>
      </c>
      <c r="I30" s="70">
        <v>3.3</v>
      </c>
      <c r="J30" s="187"/>
      <c r="K30" s="187">
        <v>13.2</v>
      </c>
      <c r="L30" s="221">
        <v>198</v>
      </c>
      <c r="M30" s="348">
        <f t="shared" si="0"/>
        <v>0.99</v>
      </c>
    </row>
    <row r="31" spans="1:13" ht="43.5" customHeight="1" thickBot="1">
      <c r="A31" s="964"/>
      <c r="B31" s="725"/>
      <c r="C31" s="715"/>
      <c r="D31" s="538" t="s">
        <v>112</v>
      </c>
      <c r="E31" s="314">
        <v>20</v>
      </c>
      <c r="F31" s="314">
        <v>18</v>
      </c>
      <c r="G31" s="314">
        <v>0.14</v>
      </c>
      <c r="H31" s="314"/>
      <c r="I31" s="314">
        <v>1.76</v>
      </c>
      <c r="J31" s="314"/>
      <c r="K31" s="314">
        <v>8.1</v>
      </c>
      <c r="L31" s="221">
        <v>73.7</v>
      </c>
      <c r="M31" s="348">
        <f t="shared" si="0"/>
        <v>1.474</v>
      </c>
    </row>
    <row r="32" spans="1:13" ht="43.5" customHeight="1" thickBot="1">
      <c r="A32" s="964"/>
      <c r="B32" s="725"/>
      <c r="C32" s="716"/>
      <c r="D32" s="538" t="s">
        <v>93</v>
      </c>
      <c r="E32" s="314">
        <v>2</v>
      </c>
      <c r="F32" s="314">
        <v>2</v>
      </c>
      <c r="G32" s="314"/>
      <c r="H32" s="314">
        <v>1.88</v>
      </c>
      <c r="I32" s="314"/>
      <c r="J32" s="314"/>
      <c r="K32" s="314">
        <v>17.46</v>
      </c>
      <c r="L32" s="187">
        <v>80.6</v>
      </c>
      <c r="M32" s="348">
        <f t="shared" si="0"/>
        <v>0.16119999999999998</v>
      </c>
    </row>
    <row r="33" spans="1:13" ht="43.5" customHeight="1" thickBot="1">
      <c r="A33" s="849"/>
      <c r="B33" s="849"/>
      <c r="C33" s="849"/>
      <c r="D33" s="849"/>
      <c r="E33" s="849"/>
      <c r="F33" s="849"/>
      <c r="G33" s="34">
        <f>SUM(G28:G32)</f>
        <v>0.32</v>
      </c>
      <c r="H33" s="34">
        <f>SUM(H28:H32)</f>
        <v>1.92</v>
      </c>
      <c r="I33" s="34">
        <f>SUM(I28:I32)</f>
        <v>6.779999999999999</v>
      </c>
      <c r="J33" s="34">
        <f>SUM(J28:J32)</f>
        <v>0</v>
      </c>
      <c r="K33" s="192">
        <f>SUM(K28:K32)</f>
        <v>45.96</v>
      </c>
      <c r="L33" s="192"/>
      <c r="M33" s="192">
        <f>SUM(M28:M32)</f>
        <v>2.8780900000000003</v>
      </c>
    </row>
    <row r="34" spans="1:13" ht="43.5" customHeight="1" thickBot="1">
      <c r="A34" s="765" t="s">
        <v>225</v>
      </c>
      <c r="B34" s="722">
        <v>200</v>
      </c>
      <c r="C34" s="479"/>
      <c r="D34" s="80" t="s">
        <v>103</v>
      </c>
      <c r="E34" s="46">
        <v>10</v>
      </c>
      <c r="F34" s="46">
        <v>10</v>
      </c>
      <c r="G34" s="46">
        <v>2.02</v>
      </c>
      <c r="H34" s="46">
        <v>0.28</v>
      </c>
      <c r="I34" s="46">
        <v>0</v>
      </c>
      <c r="J34" s="184">
        <v>0</v>
      </c>
      <c r="K34" s="184">
        <v>10.6</v>
      </c>
      <c r="L34" s="325">
        <v>429</v>
      </c>
      <c r="M34" s="320">
        <f t="shared" si="0"/>
        <v>4.29</v>
      </c>
    </row>
    <row r="35" spans="1:13" ht="43.5" customHeight="1" thickBot="1">
      <c r="A35" s="723"/>
      <c r="B35" s="723"/>
      <c r="C35" s="480"/>
      <c r="D35" s="73" t="s">
        <v>130</v>
      </c>
      <c r="E35" s="74">
        <v>80</v>
      </c>
      <c r="F35" s="74">
        <v>60</v>
      </c>
      <c r="G35" s="74">
        <v>0.48</v>
      </c>
      <c r="H35" s="74"/>
      <c r="I35" s="74">
        <v>1.36</v>
      </c>
      <c r="J35" s="203">
        <v>2.4</v>
      </c>
      <c r="K35" s="203">
        <v>60.3</v>
      </c>
      <c r="L35" s="343">
        <v>20.9</v>
      </c>
      <c r="M35" s="320">
        <f t="shared" si="0"/>
        <v>1.672</v>
      </c>
    </row>
    <row r="36" spans="1:13" ht="43.5" customHeight="1" thickBot="1">
      <c r="A36" s="723"/>
      <c r="B36" s="723"/>
      <c r="C36" s="480"/>
      <c r="D36" s="73" t="s">
        <v>102</v>
      </c>
      <c r="E36" s="70">
        <v>50</v>
      </c>
      <c r="F36" s="70">
        <v>35</v>
      </c>
      <c r="G36" s="70">
        <v>0.63</v>
      </c>
      <c r="H36" s="70">
        <v>0.14</v>
      </c>
      <c r="I36" s="70">
        <v>5.71</v>
      </c>
      <c r="J36" s="187">
        <v>7.2</v>
      </c>
      <c r="K36" s="187">
        <v>28</v>
      </c>
      <c r="L36" s="210">
        <v>17.6</v>
      </c>
      <c r="M36" s="320">
        <f t="shared" si="0"/>
        <v>0.8800000000000001</v>
      </c>
    </row>
    <row r="37" spans="1:13" ht="43.5" customHeight="1" thickBot="1">
      <c r="A37" s="723"/>
      <c r="B37" s="723"/>
      <c r="C37" s="480">
        <v>45</v>
      </c>
      <c r="D37" s="73" t="s">
        <v>105</v>
      </c>
      <c r="E37" s="74">
        <v>10</v>
      </c>
      <c r="F37" s="74">
        <v>8</v>
      </c>
      <c r="G37" s="74">
        <v>0.02</v>
      </c>
      <c r="H37" s="74"/>
      <c r="I37" s="74">
        <v>0.58</v>
      </c>
      <c r="J37" s="203">
        <v>0.4</v>
      </c>
      <c r="K37" s="203">
        <v>2.7</v>
      </c>
      <c r="L37" s="343">
        <v>20.9</v>
      </c>
      <c r="M37" s="320">
        <f t="shared" si="0"/>
        <v>0.209</v>
      </c>
    </row>
    <row r="38" spans="1:13" ht="43.5" customHeight="1" thickBot="1">
      <c r="A38" s="723"/>
      <c r="B38" s="723"/>
      <c r="C38" s="480"/>
      <c r="D38" s="73" t="s">
        <v>115</v>
      </c>
      <c r="E38" s="74">
        <v>10</v>
      </c>
      <c r="F38" s="74">
        <v>8</v>
      </c>
      <c r="G38" s="74">
        <v>0.16</v>
      </c>
      <c r="H38" s="74"/>
      <c r="I38" s="74">
        <v>0.8</v>
      </c>
      <c r="J38" s="203">
        <v>0.84</v>
      </c>
      <c r="K38" s="203">
        <v>3.36</v>
      </c>
      <c r="L38" s="343">
        <v>24.2</v>
      </c>
      <c r="M38" s="320">
        <f t="shared" si="0"/>
        <v>0.242</v>
      </c>
    </row>
    <row r="39" spans="1:13" ht="43.5" customHeight="1" thickBot="1">
      <c r="A39" s="849"/>
      <c r="B39" s="849"/>
      <c r="C39" s="849"/>
      <c r="D39" s="849"/>
      <c r="E39" s="849"/>
      <c r="F39" s="849"/>
      <c r="G39" s="34"/>
      <c r="H39" s="34"/>
      <c r="I39" s="34"/>
      <c r="J39" s="192"/>
      <c r="K39" s="192"/>
      <c r="L39" s="338"/>
      <c r="M39" s="320">
        <f t="shared" si="0"/>
        <v>0</v>
      </c>
    </row>
    <row r="40" spans="1:13" ht="43.5" customHeight="1" thickBot="1">
      <c r="A40" s="849"/>
      <c r="B40" s="849"/>
      <c r="C40" s="849"/>
      <c r="D40" s="849"/>
      <c r="E40" s="849"/>
      <c r="F40" s="849"/>
      <c r="G40" s="34">
        <f>SUM(G34:G39)</f>
        <v>3.31</v>
      </c>
      <c r="H40" s="34">
        <f>SUM(H34:H39)</f>
        <v>0.42000000000000004</v>
      </c>
      <c r="I40" s="34">
        <f>SUM(I34:I39)</f>
        <v>8.450000000000001</v>
      </c>
      <c r="J40" s="34">
        <f>SUM(J34:J39)</f>
        <v>10.84</v>
      </c>
      <c r="K40" s="192">
        <f>SUM(K34:K39)</f>
        <v>104.96</v>
      </c>
      <c r="L40" s="192"/>
      <c r="M40" s="192">
        <f>SUM(M34:M39)</f>
        <v>7.292999999999999</v>
      </c>
    </row>
    <row r="41" spans="1:13" ht="43.5" customHeight="1" thickBot="1">
      <c r="A41" s="969" t="s">
        <v>48</v>
      </c>
      <c r="B41" s="872" t="s">
        <v>369</v>
      </c>
      <c r="C41" s="873" t="s">
        <v>292</v>
      </c>
      <c r="D41" s="143" t="s">
        <v>19</v>
      </c>
      <c r="E41" s="140">
        <v>60</v>
      </c>
      <c r="F41" s="140">
        <v>60</v>
      </c>
      <c r="G41" s="140">
        <v>12</v>
      </c>
      <c r="H41" s="140">
        <v>5.88</v>
      </c>
      <c r="I41" s="140"/>
      <c r="J41" s="194"/>
      <c r="K41" s="194">
        <v>97.2</v>
      </c>
      <c r="L41" s="372">
        <v>429</v>
      </c>
      <c r="M41" s="320">
        <f t="shared" si="0"/>
        <v>25.74</v>
      </c>
    </row>
    <row r="42" spans="1:13" ht="43.5" customHeight="1" thickBot="1">
      <c r="A42" s="969"/>
      <c r="B42" s="970"/>
      <c r="C42" s="874"/>
      <c r="D42" s="143" t="s">
        <v>11</v>
      </c>
      <c r="E42" s="140">
        <v>3</v>
      </c>
      <c r="F42" s="140">
        <v>3</v>
      </c>
      <c r="G42" s="140">
        <v>0.01</v>
      </c>
      <c r="H42" s="140">
        <v>2.35</v>
      </c>
      <c r="I42" s="140">
        <v>0.01</v>
      </c>
      <c r="J42" s="194"/>
      <c r="K42" s="194">
        <v>22.02</v>
      </c>
      <c r="L42" s="372">
        <v>429</v>
      </c>
      <c r="M42" s="320">
        <f t="shared" si="0"/>
        <v>1.287</v>
      </c>
    </row>
    <row r="43" spans="1:13" ht="43.5" customHeight="1" thickBot="1">
      <c r="A43" s="969"/>
      <c r="B43" s="970"/>
      <c r="C43" s="874"/>
      <c r="D43" s="143" t="s">
        <v>24</v>
      </c>
      <c r="E43" s="140">
        <v>10</v>
      </c>
      <c r="F43" s="140">
        <v>10</v>
      </c>
      <c r="G43" s="140">
        <v>0.28</v>
      </c>
      <c r="H43" s="140">
        <v>0.32</v>
      </c>
      <c r="I43" s="140">
        <v>0.47</v>
      </c>
      <c r="J43" s="194">
        <v>0.13</v>
      </c>
      <c r="K43" s="194">
        <v>5.8</v>
      </c>
      <c r="L43" s="372">
        <v>39.6</v>
      </c>
      <c r="M43" s="320">
        <f t="shared" si="0"/>
        <v>0.396</v>
      </c>
    </row>
    <row r="44" spans="1:13" ht="43.5" customHeight="1" thickBot="1">
      <c r="A44" s="969"/>
      <c r="B44" s="970"/>
      <c r="C44" s="874"/>
      <c r="D44" s="143" t="s">
        <v>12</v>
      </c>
      <c r="E44" s="140">
        <v>10</v>
      </c>
      <c r="F44" s="140">
        <v>10</v>
      </c>
      <c r="G44" s="140">
        <v>0.79</v>
      </c>
      <c r="H44" s="140">
        <v>0.1</v>
      </c>
      <c r="I44" s="140">
        <v>4.8</v>
      </c>
      <c r="J44" s="194"/>
      <c r="K44" s="194">
        <v>23.9</v>
      </c>
      <c r="L44" s="372">
        <v>60.18</v>
      </c>
      <c r="M44" s="320">
        <f t="shared" si="0"/>
        <v>0.6018</v>
      </c>
    </row>
    <row r="45" spans="1:13" ht="43.5" customHeight="1" thickBot="1">
      <c r="A45" s="969"/>
      <c r="B45" s="970"/>
      <c r="C45" s="874"/>
      <c r="D45" s="143" t="s">
        <v>213</v>
      </c>
      <c r="E45" s="140">
        <v>3</v>
      </c>
      <c r="F45" s="140">
        <v>3</v>
      </c>
      <c r="G45" s="140">
        <v>0.33</v>
      </c>
      <c r="H45" s="140">
        <v>0.05</v>
      </c>
      <c r="I45" s="140">
        <v>2.08</v>
      </c>
      <c r="J45" s="194"/>
      <c r="K45" s="194">
        <v>10.2</v>
      </c>
      <c r="L45" s="372">
        <v>57.2</v>
      </c>
      <c r="M45" s="320">
        <f t="shared" si="0"/>
        <v>0.17160000000000003</v>
      </c>
    </row>
    <row r="46" spans="1:13" ht="43.5" customHeight="1" thickBot="1">
      <c r="A46" s="969"/>
      <c r="B46" s="970"/>
      <c r="C46" s="874"/>
      <c r="D46" s="143" t="s">
        <v>18</v>
      </c>
      <c r="E46" s="246">
        <v>4</v>
      </c>
      <c r="F46" s="246">
        <v>4</v>
      </c>
      <c r="G46" s="246"/>
      <c r="H46" s="246">
        <v>3.75</v>
      </c>
      <c r="I46" s="246"/>
      <c r="J46" s="245"/>
      <c r="K46" s="245">
        <v>34.92</v>
      </c>
      <c r="L46" s="210">
        <v>80.6</v>
      </c>
      <c r="M46" s="320">
        <f t="shared" si="0"/>
        <v>0.32239999999999996</v>
      </c>
    </row>
    <row r="47" spans="1:13" ht="43.5" customHeight="1" thickBot="1">
      <c r="A47" s="969"/>
      <c r="B47" s="970"/>
      <c r="C47" s="874"/>
      <c r="D47" s="143" t="s">
        <v>24</v>
      </c>
      <c r="E47" s="140">
        <v>40</v>
      </c>
      <c r="F47" s="140">
        <v>40</v>
      </c>
      <c r="G47" s="140">
        <v>1.12</v>
      </c>
      <c r="H47" s="140">
        <v>1.28</v>
      </c>
      <c r="I47" s="140">
        <v>1.88</v>
      </c>
      <c r="J47" s="194">
        <v>0.52</v>
      </c>
      <c r="K47" s="194">
        <v>23.6</v>
      </c>
      <c r="L47" s="372">
        <v>39.6</v>
      </c>
      <c r="M47" s="320">
        <f t="shared" si="0"/>
        <v>1.584</v>
      </c>
    </row>
    <row r="48" spans="1:13" ht="43.5" customHeight="1" thickBot="1">
      <c r="A48" s="969"/>
      <c r="B48" s="970"/>
      <c r="C48" s="874"/>
      <c r="D48" s="143" t="s">
        <v>21</v>
      </c>
      <c r="E48" s="140">
        <v>3</v>
      </c>
      <c r="F48" s="140">
        <v>2.4</v>
      </c>
      <c r="G48" s="140">
        <v>0.05</v>
      </c>
      <c r="H48" s="140"/>
      <c r="I48" s="140">
        <v>0.24</v>
      </c>
      <c r="J48" s="194"/>
      <c r="K48" s="194">
        <v>1.01</v>
      </c>
      <c r="L48" s="372">
        <v>24.2</v>
      </c>
      <c r="M48" s="320">
        <f t="shared" si="0"/>
        <v>0.0726</v>
      </c>
    </row>
    <row r="49" spans="1:13" ht="43.5" customHeight="1" thickBot="1">
      <c r="A49" s="969"/>
      <c r="B49" s="970"/>
      <c r="C49" s="874"/>
      <c r="D49" s="73" t="s">
        <v>91</v>
      </c>
      <c r="E49" s="74">
        <v>4</v>
      </c>
      <c r="F49" s="74">
        <v>3.48</v>
      </c>
      <c r="G49" s="74">
        <v>0.64</v>
      </c>
      <c r="H49" s="74">
        <v>1.03</v>
      </c>
      <c r="I49" s="74">
        <v>0.01</v>
      </c>
      <c r="J49" s="203"/>
      <c r="K49" s="203">
        <v>11.5</v>
      </c>
      <c r="L49" s="343">
        <v>178.75</v>
      </c>
      <c r="M49" s="320">
        <f t="shared" si="0"/>
        <v>0.715</v>
      </c>
    </row>
    <row r="50" spans="1:13" ht="43.5" customHeight="1" thickBot="1">
      <c r="A50" s="969"/>
      <c r="B50" s="970"/>
      <c r="C50" s="875"/>
      <c r="D50" s="143" t="s">
        <v>20</v>
      </c>
      <c r="E50" s="138">
        <v>150</v>
      </c>
      <c r="F50" s="138">
        <v>105</v>
      </c>
      <c r="G50" s="138">
        <v>1.89</v>
      </c>
      <c r="H50" s="138">
        <v>0.41</v>
      </c>
      <c r="I50" s="138">
        <v>17.12</v>
      </c>
      <c r="J50" s="222">
        <v>21.6</v>
      </c>
      <c r="K50" s="222">
        <v>84</v>
      </c>
      <c r="L50" s="373">
        <v>17.6</v>
      </c>
      <c r="M50" s="320">
        <f t="shared" si="0"/>
        <v>2.64</v>
      </c>
    </row>
    <row r="51" spans="1:13" ht="43.5" customHeight="1" thickBot="1">
      <c r="A51" s="968"/>
      <c r="B51" s="968"/>
      <c r="C51" s="968"/>
      <c r="D51" s="968"/>
      <c r="E51" s="968"/>
      <c r="F51" s="968"/>
      <c r="G51" s="141">
        <f>SUM(G41:G50)</f>
        <v>17.11</v>
      </c>
      <c r="H51" s="141">
        <f>SUM(H41:H50)</f>
        <v>15.17</v>
      </c>
      <c r="I51" s="141">
        <f>SUM(I41:I50)</f>
        <v>26.61</v>
      </c>
      <c r="J51" s="141">
        <f>SUM(J41:J50)</f>
        <v>22.25</v>
      </c>
      <c r="K51" s="223">
        <f>SUM(K41:K50)</f>
        <v>314.15</v>
      </c>
      <c r="L51" s="223"/>
      <c r="M51" s="223">
        <f>SUM(M41:M50)</f>
        <v>33.5304</v>
      </c>
    </row>
    <row r="52" spans="1:13" ht="43.5" customHeight="1" thickBot="1">
      <c r="A52" s="833" t="s">
        <v>243</v>
      </c>
      <c r="B52" s="752">
        <v>150</v>
      </c>
      <c r="C52" s="733">
        <v>19</v>
      </c>
      <c r="D52" s="175" t="s">
        <v>244</v>
      </c>
      <c r="E52" s="170">
        <v>25</v>
      </c>
      <c r="F52" s="170">
        <v>22</v>
      </c>
      <c r="G52" s="170">
        <v>0.1</v>
      </c>
      <c r="H52" s="170">
        <v>0.09</v>
      </c>
      <c r="I52" s="170">
        <v>1.98</v>
      </c>
      <c r="J52" s="180">
        <v>36.3</v>
      </c>
      <c r="K52" s="180">
        <v>9.9</v>
      </c>
      <c r="L52" s="238">
        <v>73.7</v>
      </c>
      <c r="M52" s="320">
        <f t="shared" si="0"/>
        <v>1.8425</v>
      </c>
    </row>
    <row r="53" spans="1:13" ht="43.5" customHeight="1" thickBot="1">
      <c r="A53" s="833"/>
      <c r="B53" s="752"/>
      <c r="C53" s="756"/>
      <c r="D53" s="176" t="s">
        <v>100</v>
      </c>
      <c r="E53" s="46">
        <v>8</v>
      </c>
      <c r="F53" s="46">
        <v>8</v>
      </c>
      <c r="G53" s="46"/>
      <c r="H53" s="46"/>
      <c r="I53" s="46">
        <v>7.64</v>
      </c>
      <c r="J53" s="184"/>
      <c r="K53" s="184">
        <v>31.2</v>
      </c>
      <c r="L53" s="326">
        <v>43.89</v>
      </c>
      <c r="M53" s="320">
        <f t="shared" si="0"/>
        <v>0.35112</v>
      </c>
    </row>
    <row r="54" spans="1:13" ht="43.5" customHeight="1" thickBot="1">
      <c r="A54" s="863"/>
      <c r="B54" s="863"/>
      <c r="C54" s="757"/>
      <c r="D54" s="176"/>
      <c r="E54" s="170"/>
      <c r="F54" s="170"/>
      <c r="G54" s="170"/>
      <c r="H54" s="170"/>
      <c r="I54" s="170"/>
      <c r="J54" s="180"/>
      <c r="K54" s="180"/>
      <c r="L54" s="238"/>
      <c r="M54" s="320">
        <f t="shared" si="0"/>
        <v>0</v>
      </c>
    </row>
    <row r="55" spans="1:13" ht="43.5" customHeight="1" thickBot="1">
      <c r="A55" s="853"/>
      <c r="B55" s="879"/>
      <c r="C55" s="879"/>
      <c r="D55" s="879"/>
      <c r="E55" s="879"/>
      <c r="F55" s="880"/>
      <c r="G55" s="36">
        <f>SUM(G52:G54)</f>
        <v>0.1</v>
      </c>
      <c r="H55" s="36">
        <f>SUM(H52:H54)</f>
        <v>0.09</v>
      </c>
      <c r="I55" s="36">
        <f>SUM(I52:I54)</f>
        <v>9.62</v>
      </c>
      <c r="J55" s="36">
        <f>SUM(J52:J54)</f>
        <v>36.3</v>
      </c>
      <c r="K55" s="185">
        <f>SUM(K52:K54)</f>
        <v>41.1</v>
      </c>
      <c r="L55" s="185"/>
      <c r="M55" s="185">
        <f>SUM(M52:M54)</f>
        <v>2.19362</v>
      </c>
    </row>
    <row r="56" spans="1:13" ht="43.5" customHeight="1" thickBot="1">
      <c r="A56" s="67" t="s">
        <v>44</v>
      </c>
      <c r="B56" s="65">
        <v>25</v>
      </c>
      <c r="C56" s="65"/>
      <c r="D56" s="68" t="s">
        <v>25</v>
      </c>
      <c r="E56" s="70">
        <v>25</v>
      </c>
      <c r="F56" s="70">
        <v>25</v>
      </c>
      <c r="G56" s="70">
        <v>1.3</v>
      </c>
      <c r="H56" s="70">
        <v>0.3</v>
      </c>
      <c r="I56" s="70">
        <v>11.07</v>
      </c>
      <c r="J56" s="187"/>
      <c r="K56" s="187">
        <v>53.5</v>
      </c>
      <c r="L56" s="210">
        <v>53.16</v>
      </c>
      <c r="M56" s="320">
        <f t="shared" si="0"/>
        <v>1.329</v>
      </c>
    </row>
    <row r="57" spans="1:13" ht="43.5" customHeight="1" thickBot="1">
      <c r="A57" s="859" t="s">
        <v>29</v>
      </c>
      <c r="B57" s="859"/>
      <c r="C57" s="859"/>
      <c r="D57" s="859"/>
      <c r="E57" s="859"/>
      <c r="F57" s="859"/>
      <c r="G57" s="34">
        <f>G33+G40+G51+G55+G56</f>
        <v>22.14</v>
      </c>
      <c r="H57" s="34">
        <f>H33+H40+H51+H55+H56</f>
        <v>17.9</v>
      </c>
      <c r="I57" s="34">
        <f>I33+I40+I51+I55+I56</f>
        <v>62.53</v>
      </c>
      <c r="J57" s="34">
        <f>J33+J40+J51+J55+J56</f>
        <v>69.39</v>
      </c>
      <c r="K57" s="192">
        <f>K33+K40+K51+K55+K56</f>
        <v>559.67</v>
      </c>
      <c r="L57" s="192"/>
      <c r="M57" s="192">
        <f>M33+M40+M51+M55+M56</f>
        <v>47.22411</v>
      </c>
    </row>
    <row r="58" spans="1:13" ht="43.5" customHeight="1" thickBot="1">
      <c r="A58" s="859" t="s">
        <v>26</v>
      </c>
      <c r="B58" s="859"/>
      <c r="C58" s="859"/>
      <c r="D58" s="859"/>
      <c r="E58" s="859"/>
      <c r="F58" s="859"/>
      <c r="G58" s="859"/>
      <c r="H58" s="859"/>
      <c r="I58" s="859"/>
      <c r="J58" s="860"/>
      <c r="K58" s="860"/>
      <c r="L58" s="338"/>
      <c r="M58" s="320">
        <f t="shared" si="0"/>
        <v>0</v>
      </c>
    </row>
    <row r="59" spans="1:13" ht="43.5" customHeight="1" thickBot="1">
      <c r="A59" s="965" t="s">
        <v>421</v>
      </c>
      <c r="B59" s="722">
        <v>90</v>
      </c>
      <c r="C59" s="722">
        <v>62</v>
      </c>
      <c r="D59" s="68" t="s">
        <v>286</v>
      </c>
      <c r="E59" s="70">
        <v>40</v>
      </c>
      <c r="F59" s="70">
        <v>40</v>
      </c>
      <c r="G59" s="70">
        <v>3.72</v>
      </c>
      <c r="H59" s="70">
        <v>0.4</v>
      </c>
      <c r="I59" s="70">
        <v>27.88</v>
      </c>
      <c r="J59" s="187"/>
      <c r="K59" s="187">
        <v>126.8</v>
      </c>
      <c r="L59" s="390">
        <v>27.5</v>
      </c>
      <c r="M59" s="390">
        <f t="shared" si="0"/>
        <v>1.1</v>
      </c>
    </row>
    <row r="60" spans="1:13" ht="43.5" customHeight="1" thickBot="1">
      <c r="A60" s="966"/>
      <c r="B60" s="857"/>
      <c r="C60" s="857"/>
      <c r="D60" s="68" t="s">
        <v>11</v>
      </c>
      <c r="E60" s="70">
        <v>3</v>
      </c>
      <c r="F60" s="70">
        <v>3</v>
      </c>
      <c r="G60" s="70">
        <v>0.01</v>
      </c>
      <c r="H60" s="70">
        <v>2.35</v>
      </c>
      <c r="I60" s="70">
        <v>0.01</v>
      </c>
      <c r="J60" s="187"/>
      <c r="K60" s="187">
        <v>22.02</v>
      </c>
      <c r="L60" s="390">
        <v>429</v>
      </c>
      <c r="M60" s="390">
        <f t="shared" si="0"/>
        <v>1.287</v>
      </c>
    </row>
    <row r="61" spans="1:13" ht="43.5" customHeight="1" thickBot="1">
      <c r="A61" s="966"/>
      <c r="B61" s="857"/>
      <c r="C61" s="857"/>
      <c r="D61" s="68" t="s">
        <v>41</v>
      </c>
      <c r="E61" s="70">
        <v>40</v>
      </c>
      <c r="F61" s="70">
        <v>40</v>
      </c>
      <c r="G61" s="70">
        <v>1.12</v>
      </c>
      <c r="H61" s="70">
        <v>1.28</v>
      </c>
      <c r="I61" s="70">
        <v>1.88</v>
      </c>
      <c r="J61" s="187">
        <v>0.52</v>
      </c>
      <c r="K61" s="187">
        <v>23.6</v>
      </c>
      <c r="L61" s="390">
        <v>39.6</v>
      </c>
      <c r="M61" s="390">
        <f t="shared" si="0"/>
        <v>1.584</v>
      </c>
    </row>
    <row r="62" spans="1:13" ht="43.5" customHeight="1" thickBot="1">
      <c r="A62" s="966"/>
      <c r="B62" s="857"/>
      <c r="C62" s="857"/>
      <c r="D62" s="68" t="s">
        <v>187</v>
      </c>
      <c r="E62" s="72">
        <v>5</v>
      </c>
      <c r="F62" s="72">
        <v>4.25</v>
      </c>
      <c r="G62" s="72">
        <v>0.62</v>
      </c>
      <c r="H62" s="72">
        <v>1.25</v>
      </c>
      <c r="I62" s="72">
        <v>0.02</v>
      </c>
      <c r="J62" s="206"/>
      <c r="K62" s="206">
        <v>14.11</v>
      </c>
      <c r="L62" s="390">
        <v>175.78</v>
      </c>
      <c r="M62" s="390">
        <f t="shared" si="0"/>
        <v>0.8789</v>
      </c>
    </row>
    <row r="63" spans="1:13" ht="43.5" customHeight="1" thickBot="1">
      <c r="A63" s="966"/>
      <c r="B63" s="857"/>
      <c r="C63" s="857"/>
      <c r="D63" s="68" t="s">
        <v>40</v>
      </c>
      <c r="E63" s="70">
        <v>3</v>
      </c>
      <c r="F63" s="70">
        <v>3</v>
      </c>
      <c r="G63" s="70"/>
      <c r="H63" s="70"/>
      <c r="I63" s="70">
        <v>2.86</v>
      </c>
      <c r="J63" s="187"/>
      <c r="K63" s="187">
        <v>11.7</v>
      </c>
      <c r="L63" s="390">
        <v>43.89</v>
      </c>
      <c r="M63" s="390">
        <f t="shared" si="0"/>
        <v>0.13167</v>
      </c>
    </row>
    <row r="64" spans="1:13" ht="43.5" customHeight="1" thickBot="1">
      <c r="A64" s="966"/>
      <c r="B64" s="857"/>
      <c r="C64" s="857"/>
      <c r="D64" s="68" t="s">
        <v>18</v>
      </c>
      <c r="E64" s="70">
        <v>5</v>
      </c>
      <c r="F64" s="70">
        <v>5</v>
      </c>
      <c r="G64" s="70"/>
      <c r="H64" s="70">
        <v>4.69</v>
      </c>
      <c r="I64" s="70"/>
      <c r="J64" s="187"/>
      <c r="K64" s="187">
        <v>43.65</v>
      </c>
      <c r="L64" s="390">
        <v>80.6</v>
      </c>
      <c r="M64" s="390">
        <f t="shared" si="0"/>
        <v>0.403</v>
      </c>
    </row>
    <row r="65" spans="1:13" ht="48.75" customHeight="1" thickBot="1">
      <c r="A65" s="967"/>
      <c r="B65" s="858"/>
      <c r="C65" s="858"/>
      <c r="D65" s="68" t="s">
        <v>28</v>
      </c>
      <c r="E65" s="70">
        <v>0.0003</v>
      </c>
      <c r="F65" s="70">
        <v>0.0003</v>
      </c>
      <c r="G65" s="70"/>
      <c r="H65" s="70"/>
      <c r="I65" s="70"/>
      <c r="J65" s="187"/>
      <c r="K65" s="663"/>
      <c r="L65" s="390">
        <v>341</v>
      </c>
      <c r="M65" s="390">
        <f t="shared" si="0"/>
        <v>0.00010229999999999999</v>
      </c>
    </row>
    <row r="66" spans="1:13" ht="8.25" customHeight="1" hidden="1" thickBot="1">
      <c r="A66" s="150"/>
      <c r="B66" s="151"/>
      <c r="C66" s="479"/>
      <c r="D66" s="80"/>
      <c r="E66" s="69"/>
      <c r="F66" s="69"/>
      <c r="G66" s="69"/>
      <c r="H66" s="69"/>
      <c r="I66" s="69"/>
      <c r="J66" s="209"/>
      <c r="K66" s="209"/>
      <c r="L66" s="343"/>
      <c r="M66" s="320">
        <f t="shared" si="0"/>
        <v>0</v>
      </c>
    </row>
    <row r="67" spans="1:13" ht="43.5" customHeight="1" thickBot="1">
      <c r="A67" s="849"/>
      <c r="B67" s="849"/>
      <c r="C67" s="849"/>
      <c r="D67" s="849"/>
      <c r="E67" s="849"/>
      <c r="F67" s="849"/>
      <c r="G67" s="34">
        <f>SUM(G59:G66)</f>
        <v>5.47</v>
      </c>
      <c r="H67" s="34">
        <f>SUM(H59:H66)</f>
        <v>9.97</v>
      </c>
      <c r="I67" s="34">
        <f>SUM(I59:I66)</f>
        <v>32.65</v>
      </c>
      <c r="J67" s="34">
        <f>SUM(J59:J66)</f>
        <v>0.52</v>
      </c>
      <c r="K67" s="192">
        <f>SUM(K59:K66)</f>
        <v>241.87999999999997</v>
      </c>
      <c r="L67" s="192"/>
      <c r="M67" s="192">
        <f>SUM(M59:M66)</f>
        <v>5.3846723</v>
      </c>
    </row>
    <row r="68" spans="1:13" s="284" customFormat="1" ht="48" customHeight="1" thickBot="1">
      <c r="A68" s="395"/>
      <c r="B68" s="396"/>
      <c r="C68" s="396"/>
      <c r="D68" s="394"/>
      <c r="E68" s="281"/>
      <c r="F68" s="281"/>
      <c r="G68" s="281"/>
      <c r="H68" s="281"/>
      <c r="I68" s="281"/>
      <c r="J68" s="285"/>
      <c r="K68" s="285"/>
      <c r="L68" s="390"/>
      <c r="M68" s="325"/>
    </row>
    <row r="69" spans="1:13" s="289" customFormat="1" ht="49.5" thickBot="1">
      <c r="A69" s="78" t="s">
        <v>263</v>
      </c>
      <c r="B69" s="79">
        <v>100</v>
      </c>
      <c r="C69" s="79"/>
      <c r="D69" s="80" t="s">
        <v>211</v>
      </c>
      <c r="E69" s="513">
        <v>100</v>
      </c>
      <c r="F69" s="69">
        <v>100</v>
      </c>
      <c r="G69" s="69">
        <v>14</v>
      </c>
      <c r="H69" s="69">
        <v>18</v>
      </c>
      <c r="I69" s="69"/>
      <c r="J69" s="209"/>
      <c r="K69" s="209">
        <v>232</v>
      </c>
      <c r="L69" s="343">
        <v>407</v>
      </c>
      <c r="M69" s="192">
        <f>L69*E69/1000</f>
        <v>40.7</v>
      </c>
    </row>
    <row r="70" spans="1:13" ht="43.5" customHeight="1" thickBot="1">
      <c r="A70" s="861"/>
      <c r="B70" s="963"/>
      <c r="C70" s="963"/>
      <c r="D70" s="963"/>
      <c r="E70" s="963"/>
      <c r="F70" s="963"/>
      <c r="G70" s="963"/>
      <c r="H70" s="963"/>
      <c r="I70" s="963"/>
      <c r="J70" s="963"/>
      <c r="K70" s="963"/>
      <c r="L70" s="375"/>
      <c r="M70" s="320">
        <f t="shared" si="0"/>
        <v>0</v>
      </c>
    </row>
    <row r="71" spans="1:13" ht="43.5" customHeight="1" thickBot="1">
      <c r="A71" s="962" t="s">
        <v>53</v>
      </c>
      <c r="B71" s="959">
        <v>150</v>
      </c>
      <c r="C71" s="444"/>
      <c r="D71" s="68" t="s">
        <v>68</v>
      </c>
      <c r="E71" s="70">
        <v>1</v>
      </c>
      <c r="F71" s="70">
        <v>1</v>
      </c>
      <c r="G71" s="70">
        <v>0.24</v>
      </c>
      <c r="H71" s="70">
        <v>0.17</v>
      </c>
      <c r="I71" s="70">
        <v>0.24</v>
      </c>
      <c r="J71" s="187"/>
      <c r="K71" s="187">
        <v>3.8</v>
      </c>
      <c r="L71" s="210">
        <v>605</v>
      </c>
      <c r="M71" s="525">
        <f>E71*L71/1000</f>
        <v>0.605</v>
      </c>
    </row>
    <row r="72" spans="1:13" ht="43.5" customHeight="1" thickBot="1">
      <c r="A72" s="962"/>
      <c r="B72" s="960"/>
      <c r="C72" s="445">
        <v>56</v>
      </c>
      <c r="D72" s="68" t="s">
        <v>41</v>
      </c>
      <c r="E72" s="70">
        <v>100</v>
      </c>
      <c r="F72" s="70">
        <v>100</v>
      </c>
      <c r="G72" s="70">
        <v>2.8</v>
      </c>
      <c r="H72" s="70">
        <v>3.2</v>
      </c>
      <c r="I72" s="70">
        <v>4.7</v>
      </c>
      <c r="J72" s="187"/>
      <c r="K72" s="187">
        <v>59</v>
      </c>
      <c r="L72" s="210">
        <v>39.6</v>
      </c>
      <c r="M72" s="525">
        <f>E72*L72/1000</f>
        <v>3.96</v>
      </c>
    </row>
    <row r="73" spans="1:13" ht="43.5" customHeight="1" thickBot="1">
      <c r="A73" s="962"/>
      <c r="B73" s="961"/>
      <c r="C73" s="446"/>
      <c r="D73" s="68" t="s">
        <v>40</v>
      </c>
      <c r="E73" s="70">
        <v>8</v>
      </c>
      <c r="F73" s="70">
        <v>8</v>
      </c>
      <c r="G73" s="70"/>
      <c r="H73" s="70"/>
      <c r="I73" s="70">
        <v>7.64</v>
      </c>
      <c r="J73" s="187"/>
      <c r="K73" s="187">
        <v>31.2</v>
      </c>
      <c r="L73" s="210">
        <v>43.89</v>
      </c>
      <c r="M73" s="525">
        <f>E73*L73/1000</f>
        <v>0.35112</v>
      </c>
    </row>
    <row r="74" spans="1:13" ht="43.5" customHeight="1" thickBot="1">
      <c r="A74" s="849"/>
      <c r="B74" s="849"/>
      <c r="C74" s="849"/>
      <c r="D74" s="849"/>
      <c r="E74" s="849"/>
      <c r="F74" s="849"/>
      <c r="G74" s="34">
        <f>SUM(G71:G73)</f>
        <v>3.04</v>
      </c>
      <c r="H74" s="34">
        <f>SUM(H71:H73)</f>
        <v>3.37</v>
      </c>
      <c r="I74" s="34">
        <f>SUM(I71:I73)</f>
        <v>12.58</v>
      </c>
      <c r="J74" s="34">
        <f>SUM(J71:J73)</f>
        <v>0</v>
      </c>
      <c r="K74" s="192">
        <f>SUM(K71:K73)</f>
        <v>94</v>
      </c>
      <c r="L74" s="192"/>
      <c r="M74" s="192">
        <f>SUM(M71:M73)</f>
        <v>4.916119999999999</v>
      </c>
    </row>
    <row r="75" spans="1:13" ht="43.5" customHeight="1" thickBot="1">
      <c r="A75" s="859" t="s">
        <v>31</v>
      </c>
      <c r="B75" s="859"/>
      <c r="C75" s="859"/>
      <c r="D75" s="859"/>
      <c r="E75" s="859"/>
      <c r="F75" s="859"/>
      <c r="G75" s="34">
        <f>G67+G69+G68+G74</f>
        <v>22.509999999999998</v>
      </c>
      <c r="H75" s="34">
        <f>H67+H74</f>
        <v>13.34</v>
      </c>
      <c r="I75" s="34">
        <f>I67+I69+I68+I74</f>
        <v>45.23</v>
      </c>
      <c r="J75" s="34">
        <f>J67+J69+J68+J74</f>
        <v>0.52</v>
      </c>
      <c r="K75" s="34">
        <f>K67+K69+K68+K74</f>
        <v>567.88</v>
      </c>
      <c r="L75" s="34"/>
      <c r="M75" s="34">
        <f>M67+M69+M68+M74</f>
        <v>51.0007923</v>
      </c>
    </row>
    <row r="76" spans="1:13" ht="43.5" customHeight="1" thickBot="1">
      <c r="A76" s="860" t="s">
        <v>32</v>
      </c>
      <c r="B76" s="957"/>
      <c r="C76" s="957"/>
      <c r="D76" s="957"/>
      <c r="E76" s="957"/>
      <c r="F76" s="958"/>
      <c r="G76" s="34">
        <f>G22+G26+G57+G75</f>
        <v>58.14</v>
      </c>
      <c r="H76" s="34">
        <f>H22+H26+H57+H75</f>
        <v>47.468</v>
      </c>
      <c r="I76" s="34">
        <f>I22+I26+I57+I75</f>
        <v>162.55</v>
      </c>
      <c r="J76" s="34">
        <f>J22+J26+J57+J75</f>
        <v>102.17</v>
      </c>
      <c r="K76" s="192">
        <f>K22+K26+K57+K75</f>
        <v>1554.71</v>
      </c>
      <c r="L76" s="192"/>
      <c r="M76" s="192">
        <f>M22+M26+M57+M75</f>
        <v>121.7650923</v>
      </c>
    </row>
    <row r="77" spans="1:12" ht="33.75">
      <c r="A77" s="12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</row>
    <row r="79" spans="5:13" ht="47.25" customHeight="1">
      <c r="E79"/>
      <c r="F79"/>
      <c r="G79"/>
      <c r="H79"/>
      <c r="I79"/>
      <c r="J79"/>
      <c r="K79"/>
      <c r="L79"/>
      <c r="M79"/>
    </row>
    <row r="80" spans="5:13" ht="15">
      <c r="E80"/>
      <c r="F80"/>
      <c r="G80"/>
      <c r="H80"/>
      <c r="I80"/>
      <c r="J80"/>
      <c r="K80"/>
      <c r="L80"/>
      <c r="M80"/>
    </row>
    <row r="81" spans="5:13" ht="15">
      <c r="E81"/>
      <c r="F81"/>
      <c r="G81"/>
      <c r="H81"/>
      <c r="I81"/>
      <c r="J81"/>
      <c r="K81"/>
      <c r="L81"/>
      <c r="M81"/>
    </row>
    <row r="82" spans="5:13" ht="15">
      <c r="E82"/>
      <c r="F82"/>
      <c r="G82"/>
      <c r="H82"/>
      <c r="I82"/>
      <c r="J82"/>
      <c r="K82"/>
      <c r="L82"/>
      <c r="M82"/>
    </row>
  </sheetData>
  <sheetProtection/>
  <mergeCells count="42">
    <mergeCell ref="A6:K6"/>
    <mergeCell ref="A8:K8"/>
    <mergeCell ref="A13:F13"/>
    <mergeCell ref="A22:F22"/>
    <mergeCell ref="A14:A16"/>
    <mergeCell ref="B9:B12"/>
    <mergeCell ref="A51:F51"/>
    <mergeCell ref="B28:B32"/>
    <mergeCell ref="A23:K23"/>
    <mergeCell ref="A52:A54"/>
    <mergeCell ref="B18:B20"/>
    <mergeCell ref="A18:A20"/>
    <mergeCell ref="A41:A50"/>
    <mergeCell ref="A39:F39"/>
    <mergeCell ref="A33:F33"/>
    <mergeCell ref="B41:B50"/>
    <mergeCell ref="B34:B38"/>
    <mergeCell ref="A40:F40"/>
    <mergeCell ref="A21:F21"/>
    <mergeCell ref="A9:A12"/>
    <mergeCell ref="B14:B16"/>
    <mergeCell ref="A17:F17"/>
    <mergeCell ref="A75:F75"/>
    <mergeCell ref="C59:C65"/>
    <mergeCell ref="C52:C54"/>
    <mergeCell ref="A34:A38"/>
    <mergeCell ref="A27:K27"/>
    <mergeCell ref="C28:C32"/>
    <mergeCell ref="A28:A32"/>
    <mergeCell ref="C41:C50"/>
    <mergeCell ref="A59:A65"/>
    <mergeCell ref="B52:B54"/>
    <mergeCell ref="A76:F76"/>
    <mergeCell ref="A55:F55"/>
    <mergeCell ref="A57:F57"/>
    <mergeCell ref="A58:K58"/>
    <mergeCell ref="A67:F67"/>
    <mergeCell ref="A74:F74"/>
    <mergeCell ref="B71:B73"/>
    <mergeCell ref="A71:A73"/>
    <mergeCell ref="A70:K70"/>
    <mergeCell ref="B59:B65"/>
  </mergeCells>
  <printOptions/>
  <pageMargins left="0.7" right="0.7" top="0.75" bottom="0.75" header="0.3" footer="0.3"/>
  <pageSetup horizontalDpi="600" verticalDpi="600" orientation="portrait" paperSize="9" scale="2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80"/>
  <sheetViews>
    <sheetView view="pageBreakPreview" zoomScale="32" zoomScaleNormal="89" zoomScaleSheetLayoutView="32" zoomScalePageLayoutView="0" workbookViewId="0" topLeftCell="A1">
      <selection activeCell="K35" sqref="K35"/>
    </sheetView>
  </sheetViews>
  <sheetFormatPr defaultColWidth="9.140625" defaultRowHeight="15"/>
  <cols>
    <col min="1" max="1" width="72.421875" style="3" customWidth="1"/>
    <col min="2" max="2" width="31.140625" style="3" customWidth="1"/>
    <col min="3" max="3" width="28.421875" style="3" customWidth="1"/>
    <col min="4" max="4" width="69.140625" style="0" customWidth="1"/>
    <col min="5" max="5" width="29.28125" style="2" customWidth="1"/>
    <col min="6" max="6" width="27.8515625" style="2" customWidth="1"/>
    <col min="7" max="7" width="19.8515625" style="2" customWidth="1"/>
    <col min="8" max="8" width="22.57421875" style="2" customWidth="1"/>
    <col min="9" max="10" width="19.421875" style="2" customWidth="1"/>
    <col min="11" max="11" width="29.28125" style="2" customWidth="1"/>
    <col min="12" max="12" width="24.7109375" style="2" customWidth="1"/>
    <col min="13" max="13" width="20.57421875" style="236" customWidth="1"/>
  </cols>
  <sheetData>
    <row r="2" spans="1:13" ht="92.25">
      <c r="A2" s="17"/>
      <c r="B2" s="103"/>
      <c r="C2" s="103"/>
      <c r="D2" s="98" t="s">
        <v>197</v>
      </c>
      <c r="E2" s="19"/>
      <c r="F2" s="19"/>
      <c r="G2" s="19"/>
      <c r="H2" s="19"/>
      <c r="I2" s="19"/>
      <c r="J2" s="19"/>
      <c r="K2" s="25" t="s">
        <v>443</v>
      </c>
      <c r="L2" s="25"/>
      <c r="M2" s="232"/>
    </row>
    <row r="3" spans="1:13" ht="47.25" thickBot="1">
      <c r="A3" s="56"/>
      <c r="B3" s="32" t="s">
        <v>174</v>
      </c>
      <c r="C3" s="32"/>
      <c r="D3" s="32"/>
      <c r="E3" s="32"/>
      <c r="F3" s="32"/>
      <c r="G3" s="32"/>
      <c r="H3" s="30"/>
      <c r="I3" s="30"/>
      <c r="J3" s="32"/>
      <c r="K3" s="30"/>
      <c r="L3" s="30"/>
      <c r="M3" s="232"/>
    </row>
    <row r="4" spans="1:13" ht="96" customHeight="1" thickBot="1">
      <c r="A4" s="82" t="s">
        <v>0</v>
      </c>
      <c r="B4" s="82" t="s">
        <v>1</v>
      </c>
      <c r="C4" s="455" t="s">
        <v>285</v>
      </c>
      <c r="D4" s="82" t="s">
        <v>2</v>
      </c>
      <c r="E4" s="82" t="s">
        <v>3</v>
      </c>
      <c r="F4" s="82" t="s">
        <v>4</v>
      </c>
      <c r="G4" s="82" t="s">
        <v>5</v>
      </c>
      <c r="H4" s="82" t="s">
        <v>6</v>
      </c>
      <c r="I4" s="82" t="s">
        <v>7</v>
      </c>
      <c r="J4" s="484" t="s">
        <v>284</v>
      </c>
      <c r="K4" s="211" t="s">
        <v>8</v>
      </c>
      <c r="L4" s="353" t="s">
        <v>260</v>
      </c>
      <c r="M4" s="320" t="s">
        <v>237</v>
      </c>
    </row>
    <row r="5" spans="1:13" ht="45.75" customHeight="1" thickBot="1">
      <c r="A5" s="859" t="s">
        <v>9</v>
      </c>
      <c r="B5" s="859"/>
      <c r="C5" s="859"/>
      <c r="D5" s="859"/>
      <c r="E5" s="859"/>
      <c r="F5" s="859"/>
      <c r="G5" s="859"/>
      <c r="H5" s="859"/>
      <c r="I5" s="859"/>
      <c r="J5" s="876"/>
      <c r="K5" s="860"/>
      <c r="L5" s="338"/>
      <c r="M5" s="320"/>
    </row>
    <row r="6" spans="1:13" s="289" customFormat="1" ht="58.5" customHeight="1" thickBot="1">
      <c r="A6" s="67"/>
      <c r="B6" s="66"/>
      <c r="C6" s="66"/>
      <c r="D6" s="68"/>
      <c r="E6" s="70"/>
      <c r="F6" s="70"/>
      <c r="G6" s="70"/>
      <c r="H6" s="70"/>
      <c r="I6" s="70"/>
      <c r="J6" s="187"/>
      <c r="K6" s="209"/>
      <c r="L6" s="343"/>
      <c r="M6" s="348"/>
    </row>
    <row r="7" spans="1:13" ht="45.75" customHeight="1" thickBot="1">
      <c r="A7" s="849"/>
      <c r="B7" s="849"/>
      <c r="C7" s="849"/>
      <c r="D7" s="849"/>
      <c r="E7" s="849"/>
      <c r="F7" s="849"/>
      <c r="G7" s="849"/>
      <c r="H7" s="849"/>
      <c r="I7" s="849"/>
      <c r="J7" s="976"/>
      <c r="K7" s="861"/>
      <c r="L7" s="210"/>
      <c r="M7" s="320">
        <f aca="true" t="shared" si="0" ref="M7:M71">L7*E7/1000</f>
        <v>0</v>
      </c>
    </row>
    <row r="8" spans="1:13" ht="45.75" customHeight="1" thickBot="1">
      <c r="A8" s="765" t="s">
        <v>406</v>
      </c>
      <c r="B8" s="722">
        <v>150</v>
      </c>
      <c r="C8" s="151"/>
      <c r="D8" s="68" t="s">
        <v>405</v>
      </c>
      <c r="E8" s="398">
        <v>30</v>
      </c>
      <c r="F8" s="70">
        <v>30</v>
      </c>
      <c r="G8" s="70">
        <v>3.45</v>
      </c>
      <c r="H8" s="70">
        <v>0.98</v>
      </c>
      <c r="I8" s="70">
        <v>0.5</v>
      </c>
      <c r="J8" s="187"/>
      <c r="K8" s="187">
        <v>103.4</v>
      </c>
      <c r="L8" s="210">
        <v>22</v>
      </c>
      <c r="M8" s="320">
        <f t="shared" si="0"/>
        <v>0.66</v>
      </c>
    </row>
    <row r="9" spans="1:13" ht="45.75" customHeight="1" thickBot="1">
      <c r="A9" s="723"/>
      <c r="B9" s="723"/>
      <c r="C9" s="424"/>
      <c r="D9" s="68" t="s">
        <v>11</v>
      </c>
      <c r="E9" s="74">
        <v>5</v>
      </c>
      <c r="F9" s="74">
        <v>5</v>
      </c>
      <c r="G9" s="74">
        <v>0.02</v>
      </c>
      <c r="H9" s="74">
        <v>3.92</v>
      </c>
      <c r="I9" s="74">
        <v>0.02</v>
      </c>
      <c r="J9" s="203"/>
      <c r="K9" s="203">
        <v>36.7</v>
      </c>
      <c r="L9" s="343">
        <v>429</v>
      </c>
      <c r="M9" s="320">
        <f t="shared" si="0"/>
        <v>2.145</v>
      </c>
    </row>
    <row r="10" spans="1:13" ht="45.75" customHeight="1" thickBot="1">
      <c r="A10" s="723"/>
      <c r="B10" s="723"/>
      <c r="C10" s="424">
        <v>44</v>
      </c>
      <c r="D10" s="68" t="s">
        <v>24</v>
      </c>
      <c r="E10" s="70">
        <v>100</v>
      </c>
      <c r="F10" s="70">
        <v>100</v>
      </c>
      <c r="G10" s="70">
        <v>2.8</v>
      </c>
      <c r="H10" s="70">
        <v>3.2</v>
      </c>
      <c r="I10" s="70">
        <v>4.7</v>
      </c>
      <c r="J10" s="187">
        <v>1.3</v>
      </c>
      <c r="K10" s="187">
        <v>59</v>
      </c>
      <c r="L10" s="210">
        <v>39.6</v>
      </c>
      <c r="M10" s="320">
        <f t="shared" si="0"/>
        <v>3.96</v>
      </c>
    </row>
    <row r="11" spans="1:13" ht="45.75" customHeight="1" thickBot="1">
      <c r="A11" s="723"/>
      <c r="B11" s="723"/>
      <c r="C11" s="424"/>
      <c r="D11" s="68" t="s">
        <v>40</v>
      </c>
      <c r="E11" s="70">
        <v>5</v>
      </c>
      <c r="F11" s="70">
        <v>5</v>
      </c>
      <c r="G11" s="70"/>
      <c r="H11" s="70"/>
      <c r="I11" s="70">
        <v>4.99</v>
      </c>
      <c r="J11" s="187"/>
      <c r="K11" s="187">
        <v>18.95</v>
      </c>
      <c r="L11" s="210">
        <v>43.89</v>
      </c>
      <c r="M11" s="320">
        <f t="shared" si="0"/>
        <v>0.21944999999999998</v>
      </c>
    </row>
    <row r="12" spans="1:13" ht="45.75" customHeight="1" thickBot="1">
      <c r="A12" s="849"/>
      <c r="B12" s="849"/>
      <c r="C12" s="849"/>
      <c r="D12" s="849"/>
      <c r="E12" s="849"/>
      <c r="F12" s="849"/>
      <c r="G12" s="34">
        <f>SUM(G8:G11)</f>
        <v>6.27</v>
      </c>
      <c r="H12" s="34">
        <f>SUM(H8:H11)</f>
        <v>8.100000000000001</v>
      </c>
      <c r="I12" s="34">
        <f>SUM(I8:I11)</f>
        <v>10.21</v>
      </c>
      <c r="J12" s="34">
        <f>SUM(J8:J11)</f>
        <v>1.3</v>
      </c>
      <c r="K12" s="192">
        <f>SUM(K8:K11)</f>
        <v>218.05</v>
      </c>
      <c r="L12" s="192"/>
      <c r="M12" s="192">
        <f>SUM(M8:M11)</f>
        <v>6.984450000000001</v>
      </c>
    </row>
    <row r="13" spans="1:13" ht="45.75" customHeight="1" thickBot="1">
      <c r="A13" s="765" t="s">
        <v>236</v>
      </c>
      <c r="B13" s="872" t="s">
        <v>302</v>
      </c>
      <c r="C13" s="873"/>
      <c r="D13" s="71" t="s">
        <v>46</v>
      </c>
      <c r="E13" s="72">
        <v>35</v>
      </c>
      <c r="F13" s="72">
        <v>35</v>
      </c>
      <c r="G13" s="72">
        <v>2.49</v>
      </c>
      <c r="H13" s="72">
        <v>0.39</v>
      </c>
      <c r="I13" s="72">
        <v>16.24</v>
      </c>
      <c r="J13" s="206"/>
      <c r="K13" s="206">
        <v>80.15</v>
      </c>
      <c r="L13" s="343">
        <v>60.18</v>
      </c>
      <c r="M13" s="320">
        <f t="shared" si="0"/>
        <v>2.1063</v>
      </c>
    </row>
    <row r="14" spans="1:13" ht="45.75" customHeight="1" thickBot="1">
      <c r="A14" s="723"/>
      <c r="B14" s="859"/>
      <c r="C14" s="874"/>
      <c r="D14" s="71" t="s">
        <v>235</v>
      </c>
      <c r="E14" s="398">
        <v>10</v>
      </c>
      <c r="F14" s="70">
        <v>10</v>
      </c>
      <c r="G14" s="70">
        <v>2.6</v>
      </c>
      <c r="H14" s="70">
        <v>2.58</v>
      </c>
      <c r="I14" s="70"/>
      <c r="J14" s="187">
        <v>0.26</v>
      </c>
      <c r="K14" s="187">
        <v>33.8</v>
      </c>
      <c r="L14" s="326">
        <v>418</v>
      </c>
      <c r="M14" s="320">
        <f t="shared" si="0"/>
        <v>4.18</v>
      </c>
    </row>
    <row r="15" spans="1:13" ht="45.75" customHeight="1" thickBot="1">
      <c r="A15" s="724"/>
      <c r="B15" s="859"/>
      <c r="C15" s="875"/>
      <c r="D15" s="71" t="s">
        <v>99</v>
      </c>
      <c r="E15" s="72">
        <v>8</v>
      </c>
      <c r="F15" s="72">
        <v>8</v>
      </c>
      <c r="G15" s="72">
        <v>0.03</v>
      </c>
      <c r="H15" s="72">
        <v>6.28</v>
      </c>
      <c r="I15" s="72">
        <v>0.04</v>
      </c>
      <c r="J15" s="206"/>
      <c r="K15" s="206">
        <v>58.72</v>
      </c>
      <c r="L15" s="210">
        <v>429</v>
      </c>
      <c r="M15" s="320">
        <f t="shared" si="0"/>
        <v>3.432</v>
      </c>
    </row>
    <row r="16" spans="1:13" ht="45.75" customHeight="1" thickBot="1">
      <c r="A16" s="849"/>
      <c r="B16" s="849"/>
      <c r="C16" s="849"/>
      <c r="D16" s="849"/>
      <c r="E16" s="849"/>
      <c r="F16" s="849"/>
      <c r="G16" s="34">
        <f>SUM(G13:G15)</f>
        <v>5.12</v>
      </c>
      <c r="H16" s="34">
        <f>SUM(H13:H15)</f>
        <v>9.25</v>
      </c>
      <c r="I16" s="34">
        <f>SUM(I13:I15)</f>
        <v>16.279999999999998</v>
      </c>
      <c r="J16" s="34">
        <f>SUM(J13:J15)</f>
        <v>0.26</v>
      </c>
      <c r="K16" s="192">
        <f>SUM(K13:K15)</f>
        <v>172.67000000000002</v>
      </c>
      <c r="L16" s="192"/>
      <c r="M16" s="192">
        <f>SUM(M13:M15)</f>
        <v>9.7183</v>
      </c>
    </row>
    <row r="17" spans="1:13" ht="45.75" customHeight="1" thickBot="1">
      <c r="A17" s="864" t="s">
        <v>270</v>
      </c>
      <c r="B17" s="800">
        <v>200</v>
      </c>
      <c r="C17" s="722">
        <v>16</v>
      </c>
      <c r="D17" s="71" t="s">
        <v>270</v>
      </c>
      <c r="E17" s="70">
        <v>1</v>
      </c>
      <c r="F17" s="70">
        <v>1</v>
      </c>
      <c r="G17" s="70"/>
      <c r="H17" s="70"/>
      <c r="I17" s="70">
        <v>0.64</v>
      </c>
      <c r="J17" s="187"/>
      <c r="K17" s="187">
        <v>2.94</v>
      </c>
      <c r="L17" s="210">
        <v>1100</v>
      </c>
      <c r="M17" s="320">
        <f t="shared" si="0"/>
        <v>1.1</v>
      </c>
    </row>
    <row r="18" spans="1:13" ht="45.75" customHeight="1" thickBot="1">
      <c r="A18" s="891"/>
      <c r="B18" s="891"/>
      <c r="C18" s="857"/>
      <c r="D18" s="71" t="s">
        <v>92</v>
      </c>
      <c r="E18" s="47">
        <v>12</v>
      </c>
      <c r="F18" s="47">
        <v>12</v>
      </c>
      <c r="G18" s="47"/>
      <c r="H18" s="47"/>
      <c r="I18" s="47">
        <v>11.4</v>
      </c>
      <c r="J18" s="162"/>
      <c r="K18" s="162">
        <v>46.8</v>
      </c>
      <c r="L18" s="343">
        <v>43.89</v>
      </c>
      <c r="M18" s="320">
        <f t="shared" si="0"/>
        <v>0.52668</v>
      </c>
    </row>
    <row r="19" spans="1:13" ht="45.75" customHeight="1" thickBot="1">
      <c r="A19" s="891"/>
      <c r="B19" s="891"/>
      <c r="C19" s="858"/>
      <c r="D19" s="71" t="s">
        <v>90</v>
      </c>
      <c r="E19" s="70">
        <v>100</v>
      </c>
      <c r="F19" s="70">
        <v>100</v>
      </c>
      <c r="G19" s="70">
        <v>2.8</v>
      </c>
      <c r="H19" s="70">
        <v>3.2</v>
      </c>
      <c r="I19" s="70">
        <v>4.7</v>
      </c>
      <c r="J19" s="187">
        <v>1.3</v>
      </c>
      <c r="K19" s="187">
        <v>59</v>
      </c>
      <c r="L19" s="210">
        <v>39.6</v>
      </c>
      <c r="M19" s="320">
        <f t="shared" si="0"/>
        <v>3.96</v>
      </c>
    </row>
    <row r="20" spans="1:13" ht="45.75" customHeight="1" thickBot="1">
      <c r="A20" s="849"/>
      <c r="B20" s="849"/>
      <c r="C20" s="849"/>
      <c r="D20" s="849"/>
      <c r="E20" s="849"/>
      <c r="F20" s="849"/>
      <c r="G20" s="34">
        <f>SUM(G19:G19)</f>
        <v>2.8</v>
      </c>
      <c r="H20" s="34">
        <f>SUM(H19:H19)</f>
        <v>3.2</v>
      </c>
      <c r="I20" s="34">
        <f>I17+I18+I19</f>
        <v>16.740000000000002</v>
      </c>
      <c r="J20" s="34">
        <f>J17+J18+J19</f>
        <v>1.3</v>
      </c>
      <c r="K20" s="192">
        <f>K17+K18+K19</f>
        <v>108.74</v>
      </c>
      <c r="L20" s="192"/>
      <c r="M20" s="192">
        <f>M17+M18+M19</f>
        <v>5.58668</v>
      </c>
    </row>
    <row r="21" spans="1:13" ht="45.75" customHeight="1" thickBot="1">
      <c r="A21" s="859" t="s">
        <v>30</v>
      </c>
      <c r="B21" s="859"/>
      <c r="C21" s="859"/>
      <c r="D21" s="859"/>
      <c r="E21" s="859"/>
      <c r="F21" s="859"/>
      <c r="G21" s="34">
        <f>G6+G12+G16+G20</f>
        <v>14.190000000000001</v>
      </c>
      <c r="H21" s="34">
        <f>H6+H12+H16+H20</f>
        <v>20.55</v>
      </c>
      <c r="I21" s="34">
        <f>I6+I12+I16+I20</f>
        <v>43.230000000000004</v>
      </c>
      <c r="J21" s="34">
        <f>J6+J12+J16+J20</f>
        <v>2.8600000000000003</v>
      </c>
      <c r="K21" s="192">
        <f>K6+K12+K16+K20</f>
        <v>499.46000000000004</v>
      </c>
      <c r="L21" s="192"/>
      <c r="M21" s="192">
        <f>M6+M12+M16+M20</f>
        <v>22.289430000000003</v>
      </c>
    </row>
    <row r="22" spans="1:13" ht="45.75" customHeight="1" thickBot="1">
      <c r="A22" s="877" t="s">
        <v>14</v>
      </c>
      <c r="B22" s="877"/>
      <c r="C22" s="877"/>
      <c r="D22" s="877"/>
      <c r="E22" s="877"/>
      <c r="F22" s="877"/>
      <c r="G22" s="877"/>
      <c r="H22" s="877"/>
      <c r="I22" s="877"/>
      <c r="J22" s="878"/>
      <c r="K22" s="878"/>
      <c r="L22" s="354"/>
      <c r="M22" s="320">
        <f t="shared" si="0"/>
        <v>0</v>
      </c>
    </row>
    <row r="23" spans="1:13" s="289" customFormat="1" ht="58.5" customHeight="1" thickBot="1">
      <c r="A23" s="67"/>
      <c r="B23" s="41"/>
      <c r="C23" s="41"/>
      <c r="D23" s="48"/>
      <c r="E23" s="167"/>
      <c r="F23" s="167"/>
      <c r="G23" s="167"/>
      <c r="H23" s="167"/>
      <c r="I23" s="167"/>
      <c r="J23" s="179"/>
      <c r="K23" s="179"/>
      <c r="L23" s="343"/>
      <c r="M23" s="348"/>
    </row>
    <row r="24" spans="1:13" s="289" customFormat="1" ht="58.5" customHeight="1" thickBot="1">
      <c r="A24" s="67" t="s">
        <v>10</v>
      </c>
      <c r="B24" s="66">
        <v>90</v>
      </c>
      <c r="C24" s="66"/>
      <c r="D24" s="68" t="s">
        <v>10</v>
      </c>
      <c r="E24" s="70">
        <v>90</v>
      </c>
      <c r="F24" s="70">
        <v>63</v>
      </c>
      <c r="G24" s="70">
        <v>0.81</v>
      </c>
      <c r="H24" s="70">
        <v>0.13</v>
      </c>
      <c r="I24" s="70">
        <v>5.1</v>
      </c>
      <c r="J24" s="187">
        <v>37.8</v>
      </c>
      <c r="K24" s="209">
        <v>25.2</v>
      </c>
      <c r="L24" s="343">
        <v>88</v>
      </c>
      <c r="M24" s="348">
        <f>E24*L24/1000</f>
        <v>7.92</v>
      </c>
    </row>
    <row r="25" spans="1:13" s="289" customFormat="1" ht="57" customHeight="1" thickBot="1">
      <c r="A25" s="67"/>
      <c r="B25" s="278"/>
      <c r="C25" s="442"/>
      <c r="D25" s="290"/>
      <c r="E25" s="275"/>
      <c r="F25" s="275"/>
      <c r="G25" s="275">
        <f>SUM(G23:G24)</f>
        <v>0.81</v>
      </c>
      <c r="H25" s="275">
        <f aca="true" t="shared" si="1" ref="H25:M25">SUM(H23:H24)</f>
        <v>0.13</v>
      </c>
      <c r="I25" s="275">
        <f t="shared" si="1"/>
        <v>5.1</v>
      </c>
      <c r="J25" s="275">
        <f t="shared" si="1"/>
        <v>37.8</v>
      </c>
      <c r="K25" s="275">
        <f t="shared" si="1"/>
        <v>25.2</v>
      </c>
      <c r="L25" s="275"/>
      <c r="M25" s="275">
        <f t="shared" si="1"/>
        <v>7.92</v>
      </c>
    </row>
    <row r="26" spans="1:13" ht="45.75" customHeight="1" thickBot="1">
      <c r="A26" s="859" t="s">
        <v>16</v>
      </c>
      <c r="B26" s="859"/>
      <c r="C26" s="859"/>
      <c r="D26" s="859"/>
      <c r="E26" s="859"/>
      <c r="F26" s="859"/>
      <c r="G26" s="859"/>
      <c r="H26" s="859"/>
      <c r="I26" s="859"/>
      <c r="J26" s="860"/>
      <c r="K26" s="860"/>
      <c r="L26" s="338"/>
      <c r="M26" s="320">
        <f t="shared" si="0"/>
        <v>0</v>
      </c>
    </row>
    <row r="27" spans="1:13" ht="45.75" customHeight="1" thickBot="1">
      <c r="A27" s="977" t="s">
        <v>299</v>
      </c>
      <c r="B27" s="714">
        <v>50</v>
      </c>
      <c r="C27" s="668"/>
      <c r="D27" s="538" t="s">
        <v>212</v>
      </c>
      <c r="E27" s="314">
        <v>15</v>
      </c>
      <c r="F27" s="314">
        <v>12</v>
      </c>
      <c r="G27" s="314">
        <v>0.04</v>
      </c>
      <c r="H27" s="314">
        <v>0.01</v>
      </c>
      <c r="I27" s="314">
        <v>2.74</v>
      </c>
      <c r="J27" s="314"/>
      <c r="K27" s="314">
        <v>12.6</v>
      </c>
      <c r="L27" s="251">
        <v>20.9</v>
      </c>
      <c r="M27" s="320">
        <f t="shared" si="0"/>
        <v>0.3135</v>
      </c>
    </row>
    <row r="28" spans="1:13" ht="45.75" customHeight="1" thickBot="1">
      <c r="A28" s="978"/>
      <c r="B28" s="715"/>
      <c r="C28" s="669"/>
      <c r="D28" s="538" t="s">
        <v>93</v>
      </c>
      <c r="E28" s="314">
        <v>4</v>
      </c>
      <c r="F28" s="314">
        <v>4</v>
      </c>
      <c r="G28" s="314"/>
      <c r="H28" s="314">
        <v>3.76</v>
      </c>
      <c r="I28" s="314"/>
      <c r="J28" s="314"/>
      <c r="K28" s="314">
        <v>34.92</v>
      </c>
      <c r="L28" s="221">
        <v>80.6</v>
      </c>
      <c r="M28" s="320">
        <f t="shared" si="0"/>
        <v>0.32239999999999996</v>
      </c>
    </row>
    <row r="29" spans="1:13" ht="45.75" customHeight="1" thickBot="1">
      <c r="A29" s="978"/>
      <c r="B29" s="715"/>
      <c r="C29" s="669">
        <v>69</v>
      </c>
      <c r="D29" s="538" t="s">
        <v>298</v>
      </c>
      <c r="E29" s="70">
        <v>5</v>
      </c>
      <c r="F29" s="70">
        <v>5</v>
      </c>
      <c r="G29" s="70">
        <v>0.15</v>
      </c>
      <c r="H29" s="70">
        <v>0.03</v>
      </c>
      <c r="I29" s="70">
        <v>3.3</v>
      </c>
      <c r="J29" s="187"/>
      <c r="K29" s="187">
        <v>13.2</v>
      </c>
      <c r="L29" s="221">
        <v>198</v>
      </c>
      <c r="M29" s="320">
        <f t="shared" si="0"/>
        <v>0.99</v>
      </c>
    </row>
    <row r="30" spans="1:13" ht="45.75" customHeight="1" thickBot="1">
      <c r="A30" s="978"/>
      <c r="B30" s="715"/>
      <c r="C30" s="669"/>
      <c r="D30" s="538" t="s">
        <v>92</v>
      </c>
      <c r="E30" s="314">
        <v>2</v>
      </c>
      <c r="F30" s="314">
        <v>2</v>
      </c>
      <c r="G30" s="314"/>
      <c r="H30" s="314"/>
      <c r="I30" s="314">
        <v>1.91</v>
      </c>
      <c r="J30" s="314"/>
      <c r="K30" s="314">
        <v>7.8</v>
      </c>
      <c r="L30" s="221">
        <v>43.89</v>
      </c>
      <c r="M30" s="320">
        <f t="shared" si="0"/>
        <v>0.08778</v>
      </c>
    </row>
    <row r="31" spans="1:13" ht="40.5" customHeight="1" thickBot="1">
      <c r="A31" s="979"/>
      <c r="B31" s="716"/>
      <c r="C31" s="670"/>
      <c r="D31" s="538" t="s">
        <v>141</v>
      </c>
      <c r="E31" s="314">
        <v>40</v>
      </c>
      <c r="F31" s="314">
        <v>32</v>
      </c>
      <c r="G31" s="314">
        <v>0.24</v>
      </c>
      <c r="H31" s="314"/>
      <c r="I31" s="314">
        <v>1.96</v>
      </c>
      <c r="J31" s="314"/>
      <c r="K31" s="314">
        <v>9.28</v>
      </c>
      <c r="L31" s="187">
        <v>73.7</v>
      </c>
      <c r="M31" s="320">
        <f t="shared" si="0"/>
        <v>2.948</v>
      </c>
    </row>
    <row r="32" spans="1:13" ht="45.75" customHeight="1" thickBot="1">
      <c r="A32" s="861"/>
      <c r="B32" s="869"/>
      <c r="C32" s="869"/>
      <c r="D32" s="869"/>
      <c r="E32" s="869"/>
      <c r="F32" s="870"/>
      <c r="G32" s="34">
        <f>SUM(G27:G31)</f>
        <v>0.43</v>
      </c>
      <c r="H32" s="34">
        <f>SUM(H27:H31)</f>
        <v>3.7999999999999994</v>
      </c>
      <c r="I32" s="34">
        <f>SUM(I27:I31)</f>
        <v>9.91</v>
      </c>
      <c r="J32" s="34">
        <f>SUM(J27:J31)</f>
        <v>0</v>
      </c>
      <c r="K32" s="192">
        <f>SUM(K27:K31)</f>
        <v>77.8</v>
      </c>
      <c r="L32" s="192"/>
      <c r="M32" s="192">
        <f>SUM(M27:M31)</f>
        <v>4.66168</v>
      </c>
    </row>
    <row r="33" spans="1:13" ht="45.75" customHeight="1" thickBot="1">
      <c r="A33" s="871" t="s">
        <v>226</v>
      </c>
      <c r="B33" s="872" t="s">
        <v>224</v>
      </c>
      <c r="C33" s="873" t="s">
        <v>290</v>
      </c>
      <c r="D33" s="68" t="s">
        <v>20</v>
      </c>
      <c r="E33" s="70">
        <v>90</v>
      </c>
      <c r="F33" s="70">
        <v>63</v>
      </c>
      <c r="G33" s="70">
        <v>1.26</v>
      </c>
      <c r="H33" s="70">
        <v>0.26</v>
      </c>
      <c r="I33" s="70">
        <v>10.26</v>
      </c>
      <c r="J33" s="187">
        <v>14</v>
      </c>
      <c r="K33" s="187">
        <v>50.4</v>
      </c>
      <c r="L33" s="210">
        <v>17.6</v>
      </c>
      <c r="M33" s="320">
        <f t="shared" si="0"/>
        <v>1.5840000000000003</v>
      </c>
    </row>
    <row r="34" spans="1:13" ht="45.75" customHeight="1" thickBot="1">
      <c r="A34" s="871"/>
      <c r="B34" s="872"/>
      <c r="C34" s="874"/>
      <c r="D34" s="68" t="s">
        <v>43</v>
      </c>
      <c r="E34" s="70">
        <v>15</v>
      </c>
      <c r="F34" s="70">
        <v>15</v>
      </c>
      <c r="G34" s="70">
        <v>3.03</v>
      </c>
      <c r="H34" s="70">
        <v>0.42</v>
      </c>
      <c r="I34" s="70">
        <v>0</v>
      </c>
      <c r="J34" s="187">
        <v>0</v>
      </c>
      <c r="K34" s="187">
        <v>15.9</v>
      </c>
      <c r="L34" s="210">
        <v>429</v>
      </c>
      <c r="M34" s="509">
        <f>E34*L34/1000</f>
        <v>6.435</v>
      </c>
    </row>
    <row r="35" spans="1:13" ht="45.75" customHeight="1" thickBot="1">
      <c r="A35" s="871"/>
      <c r="B35" s="872"/>
      <c r="C35" s="874"/>
      <c r="D35" s="68" t="s">
        <v>42</v>
      </c>
      <c r="E35" s="70">
        <v>20</v>
      </c>
      <c r="F35" s="70">
        <v>16</v>
      </c>
      <c r="G35" s="70">
        <v>0.04</v>
      </c>
      <c r="H35" s="70"/>
      <c r="I35" s="70">
        <v>1.16</v>
      </c>
      <c r="J35" s="187">
        <v>0.8</v>
      </c>
      <c r="K35" s="187">
        <v>5.4</v>
      </c>
      <c r="L35" s="210">
        <v>20.9</v>
      </c>
      <c r="M35" s="320">
        <f t="shared" si="0"/>
        <v>0.418</v>
      </c>
    </row>
    <row r="36" spans="1:13" ht="45.75" customHeight="1" thickBot="1">
      <c r="A36" s="871"/>
      <c r="B36" s="872"/>
      <c r="C36" s="874"/>
      <c r="D36" s="68" t="s">
        <v>60</v>
      </c>
      <c r="E36" s="70">
        <v>70</v>
      </c>
      <c r="F36" s="70">
        <v>56</v>
      </c>
      <c r="G36" s="70">
        <v>0.84</v>
      </c>
      <c r="H36" s="70"/>
      <c r="I36" s="70">
        <v>5.09</v>
      </c>
      <c r="J36" s="187">
        <v>2.4</v>
      </c>
      <c r="K36" s="187">
        <v>23.57</v>
      </c>
      <c r="L36" s="210">
        <v>20.9</v>
      </c>
      <c r="M36" s="320">
        <f t="shared" si="0"/>
        <v>1.463</v>
      </c>
    </row>
    <row r="37" spans="1:13" ht="45.75" customHeight="1" thickBot="1">
      <c r="A37" s="871"/>
      <c r="B37" s="872"/>
      <c r="C37" s="874"/>
      <c r="D37" s="68" t="s">
        <v>13</v>
      </c>
      <c r="E37" s="70">
        <v>1</v>
      </c>
      <c r="F37" s="70">
        <v>1</v>
      </c>
      <c r="G37" s="70"/>
      <c r="H37" s="70"/>
      <c r="I37" s="70">
        <v>0.95</v>
      </c>
      <c r="J37" s="187"/>
      <c r="K37" s="187">
        <v>3.9</v>
      </c>
      <c r="L37" s="210">
        <v>43.89</v>
      </c>
      <c r="M37" s="320">
        <f t="shared" si="0"/>
        <v>0.04389</v>
      </c>
    </row>
    <row r="38" spans="1:13" ht="45.75" customHeight="1" thickBot="1">
      <c r="A38" s="871"/>
      <c r="B38" s="872"/>
      <c r="C38" s="875"/>
      <c r="D38" s="68" t="s">
        <v>55</v>
      </c>
      <c r="E38" s="70">
        <v>10</v>
      </c>
      <c r="F38" s="70">
        <v>8</v>
      </c>
      <c r="G38" s="70">
        <v>0.11</v>
      </c>
      <c r="H38" s="70"/>
      <c r="I38" s="70">
        <v>0.73</v>
      </c>
      <c r="J38" s="187">
        <v>0.43</v>
      </c>
      <c r="K38" s="187">
        <v>3.3</v>
      </c>
      <c r="L38" s="210">
        <v>20.9</v>
      </c>
      <c r="M38" s="320">
        <f t="shared" si="0"/>
        <v>0.209</v>
      </c>
    </row>
    <row r="39" spans="1:13" ht="7.5" customHeight="1" thickBot="1">
      <c r="A39" s="849"/>
      <c r="B39" s="849"/>
      <c r="C39" s="849"/>
      <c r="D39" s="849"/>
      <c r="E39" s="849"/>
      <c r="F39" s="849"/>
      <c r="G39" s="34"/>
      <c r="H39" s="34"/>
      <c r="I39" s="34"/>
      <c r="J39" s="192"/>
      <c r="K39" s="192"/>
      <c r="L39" s="338"/>
      <c r="M39" s="320">
        <f t="shared" si="0"/>
        <v>0</v>
      </c>
    </row>
    <row r="40" spans="1:13" ht="45.75" customHeight="1" thickBot="1">
      <c r="A40" s="861"/>
      <c r="B40" s="869"/>
      <c r="C40" s="869"/>
      <c r="D40" s="869"/>
      <c r="E40" s="869"/>
      <c r="F40" s="870"/>
      <c r="G40" s="34">
        <f>SUM(G33:G39)</f>
        <v>5.28</v>
      </c>
      <c r="H40" s="34">
        <f>SUM(H33:H39)</f>
        <v>0.6799999999999999</v>
      </c>
      <c r="I40" s="34">
        <f>SUM(I33:I39)</f>
        <v>18.189999999999998</v>
      </c>
      <c r="J40" s="34">
        <f>SUM(J33:J39)</f>
        <v>17.63</v>
      </c>
      <c r="K40" s="192">
        <f>SUM(K33:K39)</f>
        <v>102.47000000000001</v>
      </c>
      <c r="L40" s="192"/>
      <c r="M40" s="192">
        <f>SUM(M33:M39)</f>
        <v>10.152889999999998</v>
      </c>
    </row>
    <row r="41" spans="1:13" ht="45.75" customHeight="1" thickBot="1">
      <c r="A41" s="973" t="s">
        <v>48</v>
      </c>
      <c r="B41" s="780" t="s">
        <v>372</v>
      </c>
      <c r="C41" s="754" t="s">
        <v>292</v>
      </c>
      <c r="D41" s="144" t="s">
        <v>19</v>
      </c>
      <c r="E41" s="397">
        <v>60</v>
      </c>
      <c r="F41" s="137">
        <v>60</v>
      </c>
      <c r="G41" s="137">
        <v>12</v>
      </c>
      <c r="H41" s="137">
        <v>5.88</v>
      </c>
      <c r="I41" s="137"/>
      <c r="J41" s="193"/>
      <c r="K41" s="193">
        <v>97.2</v>
      </c>
      <c r="L41" s="376">
        <v>429</v>
      </c>
      <c r="M41" s="320">
        <f t="shared" si="0"/>
        <v>25.74</v>
      </c>
    </row>
    <row r="42" spans="1:13" ht="45.75" customHeight="1" thickBot="1">
      <c r="A42" s="973"/>
      <c r="B42" s="972"/>
      <c r="C42" s="787"/>
      <c r="D42" s="144" t="s">
        <v>189</v>
      </c>
      <c r="E42" s="134">
        <v>5</v>
      </c>
      <c r="F42" s="134">
        <v>4.25</v>
      </c>
      <c r="G42" s="134">
        <v>0.62</v>
      </c>
      <c r="H42" s="134">
        <v>1.25</v>
      </c>
      <c r="I42" s="134">
        <v>0.02</v>
      </c>
      <c r="J42" s="204"/>
      <c r="K42" s="204">
        <v>14.11</v>
      </c>
      <c r="L42" s="351">
        <v>178.75</v>
      </c>
      <c r="M42" s="320">
        <f t="shared" si="0"/>
        <v>0.89375</v>
      </c>
    </row>
    <row r="43" spans="1:13" ht="45.75" customHeight="1" thickBot="1">
      <c r="A43" s="973"/>
      <c r="B43" s="972"/>
      <c r="C43" s="787"/>
      <c r="D43" s="45" t="s">
        <v>303</v>
      </c>
      <c r="E43" s="136">
        <v>5</v>
      </c>
      <c r="F43" s="136">
        <v>4</v>
      </c>
      <c r="G43" s="136">
        <v>0.07</v>
      </c>
      <c r="H43" s="136"/>
      <c r="I43" s="207">
        <v>0.38</v>
      </c>
      <c r="J43" s="351">
        <v>0.43</v>
      </c>
      <c r="K43" s="207">
        <v>1.72</v>
      </c>
      <c r="L43" s="351">
        <v>24.2</v>
      </c>
      <c r="M43" s="320">
        <f>L43*E43/1000</f>
        <v>0.121</v>
      </c>
    </row>
    <row r="44" spans="1:13" ht="45.75" customHeight="1" thickBot="1">
      <c r="A44" s="973"/>
      <c r="B44" s="972"/>
      <c r="C44" s="787"/>
      <c r="D44" s="144" t="s">
        <v>11</v>
      </c>
      <c r="E44" s="137">
        <v>6</v>
      </c>
      <c r="F44" s="137">
        <v>6</v>
      </c>
      <c r="G44" s="137">
        <v>0.02</v>
      </c>
      <c r="H44" s="137">
        <v>4.71</v>
      </c>
      <c r="I44" s="137">
        <v>0.03</v>
      </c>
      <c r="J44" s="193"/>
      <c r="K44" s="193">
        <v>44.04</v>
      </c>
      <c r="L44" s="376">
        <v>429</v>
      </c>
      <c r="M44" s="320">
        <f t="shared" si="0"/>
        <v>2.574</v>
      </c>
    </row>
    <row r="45" spans="1:13" ht="45.75" customHeight="1" thickBot="1">
      <c r="A45" s="973"/>
      <c r="B45" s="972"/>
      <c r="C45" s="787"/>
      <c r="D45" s="144" t="s">
        <v>41</v>
      </c>
      <c r="E45" s="137">
        <v>40</v>
      </c>
      <c r="F45" s="137">
        <v>40</v>
      </c>
      <c r="G45" s="137">
        <v>1.12</v>
      </c>
      <c r="H45" s="137">
        <v>1.28</v>
      </c>
      <c r="I45" s="137">
        <v>1.88</v>
      </c>
      <c r="J45" s="193">
        <v>0.52</v>
      </c>
      <c r="K45" s="193">
        <v>23.6</v>
      </c>
      <c r="L45" s="376">
        <v>39.6</v>
      </c>
      <c r="M45" s="320">
        <f t="shared" si="0"/>
        <v>1.584</v>
      </c>
    </row>
    <row r="46" spans="1:13" ht="45.75" customHeight="1" thickBot="1">
      <c r="A46" s="973"/>
      <c r="B46" s="972"/>
      <c r="C46" s="787"/>
      <c r="D46" s="144" t="s">
        <v>12</v>
      </c>
      <c r="E46" s="137">
        <v>15</v>
      </c>
      <c r="F46" s="137">
        <v>15</v>
      </c>
      <c r="G46" s="137">
        <v>1.18</v>
      </c>
      <c r="H46" s="137">
        <v>0.15</v>
      </c>
      <c r="I46" s="137">
        <v>7.2</v>
      </c>
      <c r="J46" s="193"/>
      <c r="K46" s="193">
        <v>35.8</v>
      </c>
      <c r="L46" s="376">
        <v>60.18</v>
      </c>
      <c r="M46" s="320">
        <f t="shared" si="0"/>
        <v>0.9027000000000001</v>
      </c>
    </row>
    <row r="47" spans="1:13" ht="45.75" customHeight="1" thickBot="1">
      <c r="A47" s="973"/>
      <c r="B47" s="972"/>
      <c r="C47" s="787"/>
      <c r="D47" s="144" t="s">
        <v>24</v>
      </c>
      <c r="E47" s="137">
        <v>10</v>
      </c>
      <c r="F47" s="137">
        <v>10</v>
      </c>
      <c r="G47" s="137">
        <v>0.28</v>
      </c>
      <c r="H47" s="137">
        <v>0.32</v>
      </c>
      <c r="I47" s="137">
        <v>0.47</v>
      </c>
      <c r="J47" s="193">
        <v>0.13</v>
      </c>
      <c r="K47" s="193">
        <v>5.9</v>
      </c>
      <c r="L47" s="376">
        <v>39.6</v>
      </c>
      <c r="M47" s="320">
        <f t="shared" si="0"/>
        <v>0.396</v>
      </c>
    </row>
    <row r="48" spans="1:13" ht="45.75" customHeight="1" thickBot="1">
      <c r="A48" s="973"/>
      <c r="B48" s="972"/>
      <c r="C48" s="787"/>
      <c r="D48" s="144" t="s">
        <v>18</v>
      </c>
      <c r="E48" s="393">
        <v>4</v>
      </c>
      <c r="F48" s="393">
        <v>4</v>
      </c>
      <c r="G48" s="393"/>
      <c r="H48" s="393">
        <v>3.75</v>
      </c>
      <c r="I48" s="393"/>
      <c r="J48" s="392"/>
      <c r="K48" s="392">
        <v>34.92</v>
      </c>
      <c r="L48" s="376">
        <v>80.6</v>
      </c>
      <c r="M48" s="320">
        <f t="shared" si="0"/>
        <v>0.32239999999999996</v>
      </c>
    </row>
    <row r="49" spans="1:13" ht="45.75" customHeight="1" thickBot="1">
      <c r="A49" s="973"/>
      <c r="B49" s="972"/>
      <c r="C49" s="787"/>
      <c r="D49" s="45" t="s">
        <v>277</v>
      </c>
      <c r="E49" s="397">
        <v>3</v>
      </c>
      <c r="F49" s="137">
        <v>3</v>
      </c>
      <c r="G49" s="137"/>
      <c r="H49" s="137"/>
      <c r="I49" s="137"/>
      <c r="J49" s="193"/>
      <c r="K49" s="193"/>
      <c r="L49" s="376">
        <v>57.2</v>
      </c>
      <c r="M49" s="320">
        <f t="shared" si="0"/>
        <v>0.17160000000000003</v>
      </c>
    </row>
    <row r="50" spans="1:13" ht="45.75" customHeight="1" thickBot="1">
      <c r="A50" s="973"/>
      <c r="B50" s="972"/>
      <c r="C50" s="755"/>
      <c r="D50" s="144" t="s">
        <v>20</v>
      </c>
      <c r="E50" s="137">
        <v>200</v>
      </c>
      <c r="F50" s="137">
        <v>154</v>
      </c>
      <c r="G50" s="137">
        <v>3.08</v>
      </c>
      <c r="H50" s="137">
        <v>0.62</v>
      </c>
      <c r="I50" s="137">
        <v>25.1</v>
      </c>
      <c r="J50" s="193">
        <v>31.7</v>
      </c>
      <c r="K50" s="193">
        <v>123.2</v>
      </c>
      <c r="L50" s="376">
        <v>17.6</v>
      </c>
      <c r="M50" s="320">
        <f t="shared" si="0"/>
        <v>3.5200000000000005</v>
      </c>
    </row>
    <row r="51" spans="1:13" ht="31.5" customHeight="1" thickBot="1">
      <c r="A51" s="983"/>
      <c r="B51" s="984"/>
      <c r="C51" s="984"/>
      <c r="D51" s="984"/>
      <c r="E51" s="984"/>
      <c r="F51" s="985"/>
      <c r="G51" s="135"/>
      <c r="H51" s="135"/>
      <c r="I51" s="135"/>
      <c r="J51" s="186"/>
      <c r="K51" s="186"/>
      <c r="L51" s="344"/>
      <c r="M51" s="320">
        <f t="shared" si="0"/>
        <v>0</v>
      </c>
    </row>
    <row r="52" spans="1:13" ht="45.75" customHeight="1" thickBot="1">
      <c r="A52" s="861"/>
      <c r="B52" s="869"/>
      <c r="C52" s="869"/>
      <c r="D52" s="869"/>
      <c r="E52" s="869"/>
      <c r="F52" s="870"/>
      <c r="G52" s="34">
        <f>SUM(G41:G51)</f>
        <v>18.369999999999997</v>
      </c>
      <c r="H52" s="34">
        <f>SUM(H41:H51)</f>
        <v>17.96</v>
      </c>
      <c r="I52" s="34">
        <f>SUM(I41:I51)</f>
        <v>35.08</v>
      </c>
      <c r="J52" s="34">
        <f>SUM(J41:J51)</f>
        <v>32.78</v>
      </c>
      <c r="K52" s="192">
        <f>SUM(K41:K51)</f>
        <v>380.48999999999995</v>
      </c>
      <c r="L52" s="192"/>
      <c r="M52" s="192">
        <f>SUM(M41:M51)</f>
        <v>36.22545</v>
      </c>
    </row>
    <row r="53" spans="1:13" ht="45.75" customHeight="1" thickBot="1">
      <c r="A53" s="980" t="s">
        <v>243</v>
      </c>
      <c r="B53" s="727">
        <v>200</v>
      </c>
      <c r="C53" s="720">
        <v>19</v>
      </c>
      <c r="D53" s="175" t="s">
        <v>244</v>
      </c>
      <c r="E53" s="170">
        <v>25</v>
      </c>
      <c r="F53" s="170">
        <v>22</v>
      </c>
      <c r="G53" s="170">
        <v>0.1</v>
      </c>
      <c r="H53" s="170">
        <v>0.09</v>
      </c>
      <c r="I53" s="170">
        <v>1.98</v>
      </c>
      <c r="J53" s="180">
        <v>36.3</v>
      </c>
      <c r="K53" s="180">
        <v>9.9</v>
      </c>
      <c r="L53" s="238">
        <v>73.7</v>
      </c>
      <c r="M53" s="320">
        <f>L53*E53/1000</f>
        <v>1.8425</v>
      </c>
    </row>
    <row r="54" spans="1:13" ht="45.75" customHeight="1" thickBot="1">
      <c r="A54" s="981"/>
      <c r="B54" s="727"/>
      <c r="C54" s="799"/>
      <c r="D54" s="45" t="s">
        <v>13</v>
      </c>
      <c r="E54" s="47">
        <v>12</v>
      </c>
      <c r="F54" s="47">
        <v>12</v>
      </c>
      <c r="G54" s="47"/>
      <c r="H54" s="47"/>
      <c r="I54" s="47">
        <v>11.4</v>
      </c>
      <c r="J54" s="162"/>
      <c r="K54" s="162">
        <v>46.8</v>
      </c>
      <c r="L54" s="343">
        <v>43.89</v>
      </c>
      <c r="M54" s="320">
        <f t="shared" si="0"/>
        <v>0.52668</v>
      </c>
    </row>
    <row r="55" spans="1:13" ht="45.75" customHeight="1" thickBot="1">
      <c r="A55" s="784"/>
      <c r="B55" s="785"/>
      <c r="C55" s="785"/>
      <c r="D55" s="785"/>
      <c r="E55" s="785"/>
      <c r="F55" s="786"/>
      <c r="G55" s="36">
        <f>SUM(G53,G54)</f>
        <v>0.1</v>
      </c>
      <c r="H55" s="36">
        <f>SUM(H53:H54)</f>
        <v>0.09</v>
      </c>
      <c r="I55" s="36">
        <f>SUM(I53:I54)</f>
        <v>13.38</v>
      </c>
      <c r="J55" s="36">
        <f>SUM(J53:J54)</f>
        <v>36.3</v>
      </c>
      <c r="K55" s="185">
        <f>SUM(K53:K54)</f>
        <v>56.699999999999996</v>
      </c>
      <c r="L55" s="185"/>
      <c r="M55" s="185">
        <f>SUM(M53:M54)</f>
        <v>2.36918</v>
      </c>
    </row>
    <row r="56" spans="1:13" ht="45.75" customHeight="1" thickBot="1">
      <c r="A56" s="67" t="s">
        <v>44</v>
      </c>
      <c r="B56" s="65">
        <v>35</v>
      </c>
      <c r="C56" s="65"/>
      <c r="D56" s="68" t="s">
        <v>25</v>
      </c>
      <c r="E56" s="70">
        <v>35</v>
      </c>
      <c r="F56" s="70">
        <v>35</v>
      </c>
      <c r="G56" s="70">
        <v>1.82</v>
      </c>
      <c r="H56" s="70">
        <v>0.42</v>
      </c>
      <c r="I56" s="70">
        <v>15.48</v>
      </c>
      <c r="J56" s="187"/>
      <c r="K56" s="187">
        <v>74.9</v>
      </c>
      <c r="L56" s="210">
        <v>53.16</v>
      </c>
      <c r="M56" s="320">
        <f t="shared" si="0"/>
        <v>1.8605999999999998</v>
      </c>
    </row>
    <row r="57" spans="1:13" ht="45.75" customHeight="1" thickBot="1">
      <c r="A57" s="860" t="s">
        <v>29</v>
      </c>
      <c r="B57" s="957"/>
      <c r="C57" s="957"/>
      <c r="D57" s="957"/>
      <c r="E57" s="957"/>
      <c r="F57" s="958"/>
      <c r="G57" s="34">
        <f>G32+G40+G52+G55+G56</f>
        <v>26</v>
      </c>
      <c r="H57" s="34">
        <f>H32+H40+H52+H55+H56</f>
        <v>22.950000000000003</v>
      </c>
      <c r="I57" s="34">
        <f>I32+I40+I52+I55+I56</f>
        <v>92.03999999999999</v>
      </c>
      <c r="J57" s="34">
        <f>J32+J40+J52+J55+J56</f>
        <v>86.71</v>
      </c>
      <c r="K57" s="192">
        <f>K32+K40+K52+K55+K56</f>
        <v>692.36</v>
      </c>
      <c r="L57" s="192"/>
      <c r="M57" s="192">
        <f>M32+M40+M52+M55+M56</f>
        <v>55.2698</v>
      </c>
    </row>
    <row r="58" spans="1:13" ht="45.75" customHeight="1" thickBot="1">
      <c r="A58" s="860" t="s">
        <v>26</v>
      </c>
      <c r="B58" s="957"/>
      <c r="C58" s="957"/>
      <c r="D58" s="957"/>
      <c r="E58" s="957"/>
      <c r="F58" s="957"/>
      <c r="G58" s="957"/>
      <c r="H58" s="957"/>
      <c r="I58" s="957"/>
      <c r="J58" s="957"/>
      <c r="K58" s="957"/>
      <c r="L58" s="338"/>
      <c r="M58" s="320">
        <f t="shared" si="0"/>
        <v>0</v>
      </c>
    </row>
    <row r="59" spans="1:13" ht="45.75" customHeight="1" thickBot="1">
      <c r="A59" s="965" t="s">
        <v>421</v>
      </c>
      <c r="B59" s="722">
        <v>90</v>
      </c>
      <c r="C59" s="722">
        <v>62</v>
      </c>
      <c r="D59" s="68" t="s">
        <v>286</v>
      </c>
      <c r="E59" s="70">
        <v>40</v>
      </c>
      <c r="F59" s="70">
        <v>40</v>
      </c>
      <c r="G59" s="70">
        <v>3.72</v>
      </c>
      <c r="H59" s="70">
        <v>0.4</v>
      </c>
      <c r="I59" s="70">
        <v>27.88</v>
      </c>
      <c r="J59" s="187"/>
      <c r="K59" s="187">
        <v>126.8</v>
      </c>
      <c r="L59" s="390">
        <v>27.5</v>
      </c>
      <c r="M59" s="390">
        <f t="shared" si="0"/>
        <v>1.1</v>
      </c>
    </row>
    <row r="60" spans="1:13" ht="45.75" customHeight="1" thickBot="1">
      <c r="A60" s="966"/>
      <c r="B60" s="857"/>
      <c r="C60" s="857"/>
      <c r="D60" s="68" t="s">
        <v>11</v>
      </c>
      <c r="E60" s="70">
        <v>3</v>
      </c>
      <c r="F60" s="70">
        <v>3</v>
      </c>
      <c r="G60" s="70">
        <v>0.01</v>
      </c>
      <c r="H60" s="70">
        <v>2.35</v>
      </c>
      <c r="I60" s="70">
        <v>0.01</v>
      </c>
      <c r="J60" s="187"/>
      <c r="K60" s="187">
        <v>22.02</v>
      </c>
      <c r="L60" s="390">
        <v>429</v>
      </c>
      <c r="M60" s="390">
        <f t="shared" si="0"/>
        <v>1.287</v>
      </c>
    </row>
    <row r="61" spans="1:13" ht="45.75" customHeight="1" thickBot="1">
      <c r="A61" s="966"/>
      <c r="B61" s="857"/>
      <c r="C61" s="857"/>
      <c r="D61" s="68" t="s">
        <v>41</v>
      </c>
      <c r="E61" s="70">
        <v>40</v>
      </c>
      <c r="F61" s="70">
        <v>40</v>
      </c>
      <c r="G61" s="70">
        <v>1.12</v>
      </c>
      <c r="H61" s="70">
        <v>1.28</v>
      </c>
      <c r="I61" s="70">
        <v>1.88</v>
      </c>
      <c r="J61" s="187">
        <v>0.52</v>
      </c>
      <c r="K61" s="187">
        <v>23.6</v>
      </c>
      <c r="L61" s="390">
        <v>39.6</v>
      </c>
      <c r="M61" s="390">
        <f t="shared" si="0"/>
        <v>1.584</v>
      </c>
    </row>
    <row r="62" spans="1:13" ht="45.75" customHeight="1" thickBot="1">
      <c r="A62" s="966"/>
      <c r="B62" s="857"/>
      <c r="C62" s="857"/>
      <c r="D62" s="68" t="s">
        <v>187</v>
      </c>
      <c r="E62" s="72">
        <v>5</v>
      </c>
      <c r="F62" s="72">
        <v>4.25</v>
      </c>
      <c r="G62" s="72">
        <v>0.62</v>
      </c>
      <c r="H62" s="72">
        <v>1.25</v>
      </c>
      <c r="I62" s="72">
        <v>0.02</v>
      </c>
      <c r="J62" s="206"/>
      <c r="K62" s="206">
        <v>14.11</v>
      </c>
      <c r="L62" s="390">
        <v>178.75</v>
      </c>
      <c r="M62" s="390">
        <f t="shared" si="0"/>
        <v>0.89375</v>
      </c>
    </row>
    <row r="63" spans="1:13" ht="45.75" customHeight="1" thickBot="1">
      <c r="A63" s="966"/>
      <c r="B63" s="857"/>
      <c r="C63" s="857"/>
      <c r="D63" s="68" t="s">
        <v>40</v>
      </c>
      <c r="E63" s="70">
        <v>3</v>
      </c>
      <c r="F63" s="70">
        <v>3</v>
      </c>
      <c r="G63" s="70"/>
      <c r="H63" s="70"/>
      <c r="I63" s="70">
        <v>2.86</v>
      </c>
      <c r="J63" s="187"/>
      <c r="K63" s="187">
        <v>11.7</v>
      </c>
      <c r="L63" s="390">
        <v>43.89</v>
      </c>
      <c r="M63" s="390">
        <f t="shared" si="0"/>
        <v>0.13167</v>
      </c>
    </row>
    <row r="64" spans="1:13" ht="45.75" customHeight="1" thickBot="1">
      <c r="A64" s="966"/>
      <c r="B64" s="857"/>
      <c r="C64" s="857"/>
      <c r="D64" s="68" t="s">
        <v>18</v>
      </c>
      <c r="E64" s="70">
        <v>5</v>
      </c>
      <c r="F64" s="70">
        <v>5</v>
      </c>
      <c r="G64" s="70"/>
      <c r="H64" s="70">
        <v>4.69</v>
      </c>
      <c r="I64" s="70"/>
      <c r="J64" s="187"/>
      <c r="K64" s="187">
        <v>43.65</v>
      </c>
      <c r="L64" s="390">
        <v>80.6</v>
      </c>
      <c r="M64" s="390">
        <f t="shared" si="0"/>
        <v>0.403</v>
      </c>
    </row>
    <row r="65" spans="1:13" ht="42.75" customHeight="1" thickBot="1">
      <c r="A65" s="967"/>
      <c r="B65" s="858"/>
      <c r="C65" s="858"/>
      <c r="D65" s="68" t="s">
        <v>28</v>
      </c>
      <c r="E65" s="70">
        <v>0.0003</v>
      </c>
      <c r="F65" s="70">
        <v>0.0003</v>
      </c>
      <c r="G65" s="70"/>
      <c r="H65" s="70"/>
      <c r="I65" s="70"/>
      <c r="J65" s="187"/>
      <c r="K65" s="663"/>
      <c r="L65" s="390">
        <v>341</v>
      </c>
      <c r="M65" s="390">
        <f t="shared" si="0"/>
        <v>0.00010229999999999999</v>
      </c>
    </row>
    <row r="66" spans="1:13" ht="12" customHeight="1" hidden="1" thickBot="1">
      <c r="A66" s="982"/>
      <c r="B66" s="971"/>
      <c r="C66" s="441"/>
      <c r="D66" s="143"/>
      <c r="E66" s="140"/>
      <c r="F66" s="140"/>
      <c r="G66" s="140"/>
      <c r="H66" s="140"/>
      <c r="I66" s="140"/>
      <c r="J66" s="194"/>
      <c r="K66" s="194"/>
      <c r="L66" s="372"/>
      <c r="M66" s="320">
        <f t="shared" si="0"/>
        <v>0</v>
      </c>
    </row>
    <row r="67" spans="1:13" ht="6" customHeight="1" hidden="1" thickBot="1">
      <c r="A67" s="982"/>
      <c r="B67" s="971"/>
      <c r="C67" s="441"/>
      <c r="D67" s="143"/>
      <c r="E67" s="138"/>
      <c r="F67" s="138"/>
      <c r="G67" s="138"/>
      <c r="H67" s="138"/>
      <c r="I67" s="138"/>
      <c r="J67" s="222"/>
      <c r="K67" s="222"/>
      <c r="L67" s="373"/>
      <c r="M67" s="320">
        <f t="shared" si="0"/>
        <v>0</v>
      </c>
    </row>
    <row r="68" spans="1:13" ht="7.5" customHeight="1" hidden="1" thickBot="1">
      <c r="A68" s="982"/>
      <c r="B68" s="971"/>
      <c r="C68" s="441"/>
      <c r="D68" s="143"/>
      <c r="E68" s="140"/>
      <c r="F68" s="140"/>
      <c r="G68" s="140"/>
      <c r="H68" s="140"/>
      <c r="I68" s="140"/>
      <c r="J68" s="194"/>
      <c r="K68" s="194"/>
      <c r="L68" s="372"/>
      <c r="M68" s="320">
        <f t="shared" si="0"/>
        <v>0</v>
      </c>
    </row>
    <row r="69" spans="1:13" ht="45.75" customHeight="1" thickBot="1">
      <c r="A69" s="861"/>
      <c r="B69" s="869"/>
      <c r="C69" s="869"/>
      <c r="D69" s="869"/>
      <c r="E69" s="869"/>
      <c r="F69" s="870"/>
      <c r="G69" s="34">
        <f>SUM(G59:G68)</f>
        <v>5.47</v>
      </c>
      <c r="H69" s="34">
        <f>SUM(H59:H68)</f>
        <v>9.97</v>
      </c>
      <c r="I69" s="34">
        <f>SUM(I59:I68)</f>
        <v>32.65</v>
      </c>
      <c r="J69" s="34">
        <f>SUM(J59:J68)</f>
        <v>0.52</v>
      </c>
      <c r="K69" s="192">
        <f>SUM(K59:K68)</f>
        <v>241.87999999999997</v>
      </c>
      <c r="L69" s="192"/>
      <c r="M69" s="192">
        <f>SUM(M59:M68)</f>
        <v>5.399522299999999</v>
      </c>
    </row>
    <row r="70" spans="1:13" s="289" customFormat="1" ht="55.5" customHeight="1" thickBot="1">
      <c r="A70" s="67" t="s">
        <v>263</v>
      </c>
      <c r="B70" s="66">
        <v>100</v>
      </c>
      <c r="C70" s="66"/>
      <c r="D70" s="80" t="s">
        <v>211</v>
      </c>
      <c r="E70" s="513">
        <v>100</v>
      </c>
      <c r="F70" s="69">
        <v>100</v>
      </c>
      <c r="G70" s="69">
        <v>14</v>
      </c>
      <c r="H70" s="69">
        <v>18</v>
      </c>
      <c r="I70" s="209"/>
      <c r="J70" s="343"/>
      <c r="K70" s="209">
        <v>232</v>
      </c>
      <c r="L70" s="343">
        <v>407</v>
      </c>
      <c r="M70" s="289">
        <f>L70*E70/1000</f>
        <v>40.7</v>
      </c>
    </row>
    <row r="71" spans="1:13" ht="45.75" customHeight="1" thickBot="1">
      <c r="A71" s="861"/>
      <c r="B71" s="963"/>
      <c r="C71" s="963"/>
      <c r="D71" s="963"/>
      <c r="E71" s="963"/>
      <c r="F71" s="963"/>
      <c r="G71" s="963"/>
      <c r="H71" s="963"/>
      <c r="I71" s="963"/>
      <c r="J71" s="975"/>
      <c r="K71" s="963"/>
      <c r="L71" s="375"/>
      <c r="M71" s="320">
        <f t="shared" si="0"/>
        <v>0</v>
      </c>
    </row>
    <row r="72" spans="1:13" ht="45.75" customHeight="1" thickBot="1">
      <c r="A72" s="962" t="s">
        <v>53</v>
      </c>
      <c r="B72" s="974">
        <v>200</v>
      </c>
      <c r="C72" s="959">
        <v>56</v>
      </c>
      <c r="D72" s="68" t="s">
        <v>68</v>
      </c>
      <c r="E72" s="70">
        <v>1</v>
      </c>
      <c r="F72" s="70">
        <v>1</v>
      </c>
      <c r="G72" s="70">
        <v>0.24</v>
      </c>
      <c r="H72" s="70">
        <v>0.17</v>
      </c>
      <c r="I72" s="70">
        <v>0.24</v>
      </c>
      <c r="J72" s="187"/>
      <c r="K72" s="187">
        <v>3.8</v>
      </c>
      <c r="L72" s="210">
        <v>605</v>
      </c>
      <c r="M72" s="525">
        <f>L72*E72/1000</f>
        <v>0.605</v>
      </c>
    </row>
    <row r="73" spans="1:13" ht="45.75" customHeight="1" thickBot="1">
      <c r="A73" s="962"/>
      <c r="B73" s="974"/>
      <c r="C73" s="960"/>
      <c r="D73" s="68" t="s">
        <v>41</v>
      </c>
      <c r="E73" s="70">
        <v>100</v>
      </c>
      <c r="F73" s="70">
        <v>100</v>
      </c>
      <c r="G73" s="70">
        <v>2.8</v>
      </c>
      <c r="H73" s="70">
        <v>3.2</v>
      </c>
      <c r="I73" s="70">
        <v>4.7</v>
      </c>
      <c r="J73" s="187">
        <v>1.3</v>
      </c>
      <c r="K73" s="187">
        <v>59</v>
      </c>
      <c r="L73" s="192">
        <v>39.6</v>
      </c>
      <c r="M73" s="525">
        <f>L73*E73/1000</f>
        <v>3.96</v>
      </c>
    </row>
    <row r="74" spans="1:13" ht="45.75" customHeight="1" thickBot="1">
      <c r="A74" s="962"/>
      <c r="B74" s="974"/>
      <c r="C74" s="961"/>
      <c r="D74" s="68" t="s">
        <v>40</v>
      </c>
      <c r="E74" s="74">
        <v>12</v>
      </c>
      <c r="F74" s="74">
        <v>12</v>
      </c>
      <c r="G74" s="74"/>
      <c r="H74" s="74"/>
      <c r="I74" s="74">
        <v>11.4</v>
      </c>
      <c r="J74" s="203"/>
      <c r="K74" s="203">
        <v>46.8</v>
      </c>
      <c r="L74" s="210">
        <v>43.89</v>
      </c>
      <c r="M74" s="525">
        <f>L74*E74/1000</f>
        <v>0.52668</v>
      </c>
    </row>
    <row r="75" spans="1:13" ht="45.75" customHeight="1" thickBot="1">
      <c r="A75" s="861"/>
      <c r="B75" s="869"/>
      <c r="C75" s="869"/>
      <c r="D75" s="869"/>
      <c r="E75" s="869"/>
      <c r="F75" s="870"/>
      <c r="G75" s="34">
        <f>SUM(G72:G74)</f>
        <v>3.04</v>
      </c>
      <c r="H75" s="34">
        <f aca="true" t="shared" si="2" ref="H75:M75">SUM(H72:H74)</f>
        <v>3.37</v>
      </c>
      <c r="I75" s="34">
        <f t="shared" si="2"/>
        <v>16.34</v>
      </c>
      <c r="J75" s="34">
        <f t="shared" si="2"/>
        <v>1.3</v>
      </c>
      <c r="K75" s="34">
        <f t="shared" si="2"/>
        <v>109.6</v>
      </c>
      <c r="L75" s="34"/>
      <c r="M75" s="34">
        <f t="shared" si="2"/>
        <v>5.091679999999999</v>
      </c>
    </row>
    <row r="76" spans="1:13" s="289" customFormat="1" ht="48" customHeight="1" thickBot="1">
      <c r="A76" s="406"/>
      <c r="B76" s="407"/>
      <c r="C76" s="407"/>
      <c r="D76" s="408"/>
      <c r="E76" s="275"/>
      <c r="F76" s="275"/>
      <c r="G76" s="275"/>
      <c r="H76" s="275"/>
      <c r="I76" s="275"/>
      <c r="J76" s="276"/>
      <c r="K76" s="276"/>
      <c r="L76" s="389"/>
      <c r="M76" s="293"/>
    </row>
    <row r="77" spans="1:13" ht="45.75" customHeight="1" thickBot="1">
      <c r="A77" s="860" t="s">
        <v>31</v>
      </c>
      <c r="B77" s="957"/>
      <c r="C77" s="957"/>
      <c r="D77" s="957"/>
      <c r="E77" s="957"/>
      <c r="F77" s="958"/>
      <c r="G77" s="34">
        <f>G69+H70+G75</f>
        <v>26.509999999999998</v>
      </c>
      <c r="H77" s="34">
        <f>H69+I70+H75</f>
        <v>13.34</v>
      </c>
      <c r="I77" s="34">
        <f>I69+J70+I75</f>
        <v>48.989999999999995</v>
      </c>
      <c r="J77" s="34">
        <f>J69+J75</f>
        <v>1.82</v>
      </c>
      <c r="K77" s="192">
        <f>K69+L70+K75</f>
        <v>758.48</v>
      </c>
      <c r="L77" s="192"/>
      <c r="M77" s="192">
        <f>M69+N70+M75+M70</f>
        <v>51.1912023</v>
      </c>
    </row>
    <row r="78" spans="1:13" ht="45.75" customHeight="1" thickBot="1">
      <c r="A78" s="860" t="s">
        <v>32</v>
      </c>
      <c r="B78" s="957"/>
      <c r="C78" s="957"/>
      <c r="D78" s="957"/>
      <c r="E78" s="957"/>
      <c r="F78" s="958"/>
      <c r="G78" s="34">
        <f>G21+G25+G57+G77</f>
        <v>67.50999999999999</v>
      </c>
      <c r="H78" s="34">
        <f>H21+H25+H57+H77</f>
        <v>56.97</v>
      </c>
      <c r="I78" s="34">
        <f>I21+I25+I57+I77</f>
        <v>189.36</v>
      </c>
      <c r="J78" s="34">
        <f>J21+J25+J57+J77</f>
        <v>129.19</v>
      </c>
      <c r="K78" s="192">
        <f>K21+K25+K57+K77</f>
        <v>1975.5</v>
      </c>
      <c r="L78" s="192"/>
      <c r="M78" s="192">
        <f>M21+M25+M57+M77</f>
        <v>136.67043230000002</v>
      </c>
    </row>
    <row r="79" spans="1:12" ht="33.75">
      <c r="A79" s="17"/>
      <c r="B79" s="17"/>
      <c r="C79" s="17"/>
      <c r="D79" s="23"/>
      <c r="E79" s="19"/>
      <c r="F79" s="19"/>
      <c r="G79" s="19"/>
      <c r="H79" s="19"/>
      <c r="I79" s="19"/>
      <c r="J79" s="19"/>
      <c r="K79" s="19"/>
      <c r="L79" s="19"/>
    </row>
    <row r="80" spans="1:12" ht="33.75">
      <c r="A80" s="5"/>
      <c r="B80" s="5"/>
      <c r="C80" s="5"/>
      <c r="D80" s="6"/>
      <c r="E80" s="7"/>
      <c r="F80" s="7"/>
      <c r="G80" s="7"/>
      <c r="H80" s="7"/>
      <c r="I80" s="7"/>
      <c r="J80" s="7"/>
      <c r="K80" s="7"/>
      <c r="L80" s="7"/>
    </row>
  </sheetData>
  <sheetProtection/>
  <mergeCells count="48">
    <mergeCell ref="A32:F32"/>
    <mergeCell ref="A26:K26"/>
    <mergeCell ref="B53:B54"/>
    <mergeCell ref="A53:A54"/>
    <mergeCell ref="A57:F57"/>
    <mergeCell ref="A66:A68"/>
    <mergeCell ref="A55:F55"/>
    <mergeCell ref="A33:A38"/>
    <mergeCell ref="B33:B38"/>
    <mergeCell ref="A51:F51"/>
    <mergeCell ref="A17:A19"/>
    <mergeCell ref="A27:A31"/>
    <mergeCell ref="A21:F21"/>
    <mergeCell ref="A22:K22"/>
    <mergeCell ref="A16:F16"/>
    <mergeCell ref="C17:C19"/>
    <mergeCell ref="B27:B31"/>
    <mergeCell ref="A20:F20"/>
    <mergeCell ref="C72:C74"/>
    <mergeCell ref="A5:K5"/>
    <mergeCell ref="A7:K7"/>
    <mergeCell ref="A8:A11"/>
    <mergeCell ref="B8:B11"/>
    <mergeCell ref="A12:F12"/>
    <mergeCell ref="B13:B15"/>
    <mergeCell ref="A13:A15"/>
    <mergeCell ref="C13:C15"/>
    <mergeCell ref="B17:B19"/>
    <mergeCell ref="A41:A50"/>
    <mergeCell ref="A52:F52"/>
    <mergeCell ref="C33:C38"/>
    <mergeCell ref="C41:C50"/>
    <mergeCell ref="A78:F78"/>
    <mergeCell ref="A77:F77"/>
    <mergeCell ref="A75:F75"/>
    <mergeCell ref="A72:A74"/>
    <mergeCell ref="B72:B74"/>
    <mergeCell ref="A71:K71"/>
    <mergeCell ref="C59:C65"/>
    <mergeCell ref="B66:B68"/>
    <mergeCell ref="A69:F69"/>
    <mergeCell ref="C53:C54"/>
    <mergeCell ref="A39:F39"/>
    <mergeCell ref="A59:A65"/>
    <mergeCell ref="B59:B65"/>
    <mergeCell ref="A58:K58"/>
    <mergeCell ref="B41:B50"/>
    <mergeCell ref="A40:F40"/>
  </mergeCells>
  <printOptions/>
  <pageMargins left="0.7" right="0.3" top="0.43" bottom="0.38" header="0.3" footer="0.3"/>
  <pageSetup horizontalDpi="600" verticalDpi="600" orientation="portrait" paperSize="9" scale="22" r:id="rId1"/>
  <rowBreaks count="1" manualBreakCount="1">
    <brk id="78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3:X71"/>
  <sheetViews>
    <sheetView view="pageBreakPreview" zoomScale="35" zoomScaleSheetLayoutView="35" zoomScalePageLayoutView="0" workbookViewId="0" topLeftCell="A46">
      <selection activeCell="B28" sqref="B28:B32"/>
    </sheetView>
  </sheetViews>
  <sheetFormatPr defaultColWidth="9.140625" defaultRowHeight="15"/>
  <cols>
    <col min="1" max="1" width="65.8515625" style="3" customWidth="1"/>
    <col min="2" max="3" width="27.421875" style="3" customWidth="1"/>
    <col min="4" max="4" width="65.00390625" style="0" customWidth="1"/>
    <col min="5" max="5" width="22.28125" style="2" customWidth="1"/>
    <col min="6" max="10" width="24.7109375" style="2" customWidth="1"/>
    <col min="11" max="11" width="32.00390625" style="2" customWidth="1"/>
    <col min="12" max="12" width="26.7109375" style="2" customWidth="1"/>
    <col min="13" max="13" width="21.8515625" style="236" customWidth="1"/>
  </cols>
  <sheetData>
    <row r="3" spans="1:13" ht="92.25">
      <c r="A3" s="19"/>
      <c r="B3" s="19"/>
      <c r="C3" s="19"/>
      <c r="D3" s="98" t="s">
        <v>199</v>
      </c>
      <c r="E3" s="19"/>
      <c r="F3" s="103"/>
      <c r="G3" s="19"/>
      <c r="H3" s="19"/>
      <c r="I3" s="19"/>
      <c r="J3" s="19"/>
      <c r="K3" s="25" t="s">
        <v>443</v>
      </c>
      <c r="L3" s="25"/>
      <c r="M3" s="232"/>
    </row>
    <row r="4" spans="1:13" ht="47.25" thickBot="1">
      <c r="A4" s="17"/>
      <c r="B4" s="77" t="s">
        <v>150</v>
      </c>
      <c r="C4" s="77"/>
      <c r="D4" s="32"/>
      <c r="E4" s="32"/>
      <c r="F4" s="19"/>
      <c r="G4" s="19"/>
      <c r="H4" s="19"/>
      <c r="I4" s="30"/>
      <c r="J4" s="32"/>
      <c r="K4" s="19"/>
      <c r="L4" s="19"/>
      <c r="M4" s="232"/>
    </row>
    <row r="5" spans="1:13" ht="101.2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484" t="s">
        <v>284</v>
      </c>
      <c r="K5" s="211" t="s">
        <v>8</v>
      </c>
      <c r="L5" s="353" t="s">
        <v>260</v>
      </c>
      <c r="M5" s="320" t="s">
        <v>237</v>
      </c>
    </row>
    <row r="6" spans="1:13" ht="43.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860"/>
      <c r="L6" s="338"/>
      <c r="M6" s="320"/>
    </row>
    <row r="7" spans="1:13" s="289" customFormat="1" ht="54.75" customHeight="1" thickBot="1">
      <c r="A7" s="67" t="s">
        <v>10</v>
      </c>
      <c r="B7" s="66">
        <v>70</v>
      </c>
      <c r="C7" s="66"/>
      <c r="D7" s="68" t="s">
        <v>10</v>
      </c>
      <c r="E7" s="398">
        <v>70</v>
      </c>
      <c r="F7" s="70">
        <v>49</v>
      </c>
      <c r="G7" s="70">
        <v>1.05</v>
      </c>
      <c r="H7" s="70">
        <v>0.049</v>
      </c>
      <c r="I7" s="70">
        <v>9.31</v>
      </c>
      <c r="J7" s="187">
        <v>4.9</v>
      </c>
      <c r="K7" s="209">
        <v>43.61</v>
      </c>
      <c r="L7" s="343">
        <v>86.9</v>
      </c>
      <c r="M7" s="348">
        <f>L7*E7/1000</f>
        <v>6.083</v>
      </c>
    </row>
    <row r="8" spans="1:13" ht="43.5" customHeight="1" thickBot="1">
      <c r="A8" s="860"/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375"/>
      <c r="M8" s="348">
        <f aca="true" t="shared" si="0" ref="M8:M65">L8*E8/1000</f>
        <v>0</v>
      </c>
    </row>
    <row r="9" spans="1:13" ht="43.5" customHeight="1" thickBot="1">
      <c r="A9" s="765" t="s">
        <v>71</v>
      </c>
      <c r="B9" s="722">
        <v>150</v>
      </c>
      <c r="C9" s="151"/>
      <c r="D9" s="68" t="s">
        <v>59</v>
      </c>
      <c r="E9" s="70">
        <v>40</v>
      </c>
      <c r="F9" s="70">
        <v>34.8</v>
      </c>
      <c r="G9" s="70">
        <v>5.08</v>
      </c>
      <c r="H9" s="70">
        <v>4</v>
      </c>
      <c r="I9" s="70">
        <v>0.24</v>
      </c>
      <c r="J9" s="187"/>
      <c r="K9" s="187">
        <v>54.64</v>
      </c>
      <c r="L9" s="210">
        <v>178.75</v>
      </c>
      <c r="M9" s="348">
        <f t="shared" si="0"/>
        <v>7.15</v>
      </c>
    </row>
    <row r="10" spans="1:13" ht="43.5" customHeight="1" thickBot="1">
      <c r="A10" s="723"/>
      <c r="B10" s="723"/>
      <c r="C10" s="424"/>
      <c r="D10" s="68" t="s">
        <v>11</v>
      </c>
      <c r="E10" s="70">
        <v>3</v>
      </c>
      <c r="F10" s="70">
        <v>3</v>
      </c>
      <c r="G10" s="70">
        <v>0.01</v>
      </c>
      <c r="H10" s="70">
        <v>2.35</v>
      </c>
      <c r="I10" s="70">
        <v>0.01</v>
      </c>
      <c r="J10" s="187"/>
      <c r="K10" s="187">
        <v>22.02</v>
      </c>
      <c r="L10" s="210">
        <v>429</v>
      </c>
      <c r="M10" s="348">
        <f t="shared" si="0"/>
        <v>1.287</v>
      </c>
    </row>
    <row r="11" spans="1:13" ht="43.5" customHeight="1" thickBot="1">
      <c r="A11" s="723"/>
      <c r="B11" s="723"/>
      <c r="C11" s="424">
        <v>47</v>
      </c>
      <c r="D11" s="68" t="s">
        <v>24</v>
      </c>
      <c r="E11" s="70">
        <v>100</v>
      </c>
      <c r="F11" s="70">
        <v>100</v>
      </c>
      <c r="G11" s="70">
        <v>2.8</v>
      </c>
      <c r="H11" s="70">
        <v>3.2</v>
      </c>
      <c r="I11" s="70">
        <v>4.7</v>
      </c>
      <c r="J11" s="187">
        <v>1.3</v>
      </c>
      <c r="K11" s="187">
        <v>59</v>
      </c>
      <c r="L11" s="210">
        <v>39.6</v>
      </c>
      <c r="M11" s="348">
        <f t="shared" si="0"/>
        <v>3.96</v>
      </c>
    </row>
    <row r="12" spans="1:13" ht="43.5" customHeight="1" thickBot="1">
      <c r="A12" s="724"/>
      <c r="B12" s="724"/>
      <c r="C12" s="481"/>
      <c r="D12" s="73"/>
      <c r="E12" s="70"/>
      <c r="F12" s="70"/>
      <c r="G12" s="70"/>
      <c r="H12" s="70"/>
      <c r="I12" s="70"/>
      <c r="J12" s="187"/>
      <c r="K12" s="187"/>
      <c r="L12" s="210"/>
      <c r="M12" s="348">
        <f t="shared" si="0"/>
        <v>0</v>
      </c>
    </row>
    <row r="13" spans="1:13" ht="43.5" customHeight="1" thickBot="1">
      <c r="A13" s="849"/>
      <c r="B13" s="849"/>
      <c r="C13" s="849"/>
      <c r="D13" s="849"/>
      <c r="E13" s="849"/>
      <c r="F13" s="849"/>
      <c r="G13" s="34">
        <f>SUM(G9:G12)</f>
        <v>7.89</v>
      </c>
      <c r="H13" s="34">
        <f>SUM(H9:H12)</f>
        <v>9.55</v>
      </c>
      <c r="I13" s="34">
        <f>SUM(I9:I12)</f>
        <v>4.95</v>
      </c>
      <c r="J13" s="34">
        <f>SUM(J9:J12)</f>
        <v>1.3</v>
      </c>
      <c r="K13" s="192">
        <f>SUM(K9:K12)</f>
        <v>135.66</v>
      </c>
      <c r="L13" s="192"/>
      <c r="M13" s="192">
        <f>SUM(M9:M12)</f>
        <v>12.397000000000002</v>
      </c>
    </row>
    <row r="14" spans="1:13" ht="39.75" customHeight="1" thickBot="1">
      <c r="A14" s="765" t="s">
        <v>403</v>
      </c>
      <c r="B14" s="873" t="s">
        <v>447</v>
      </c>
      <c r="C14" s="439"/>
      <c r="D14" s="71" t="s">
        <v>46</v>
      </c>
      <c r="E14" s="49">
        <v>30</v>
      </c>
      <c r="F14" s="49">
        <v>30</v>
      </c>
      <c r="G14" s="49">
        <v>2.13</v>
      </c>
      <c r="H14" s="49">
        <v>0.33</v>
      </c>
      <c r="I14" s="49">
        <v>13.9</v>
      </c>
      <c r="J14" s="197"/>
      <c r="K14" s="197">
        <v>68.7</v>
      </c>
      <c r="L14" s="343">
        <v>60.18</v>
      </c>
      <c r="M14" s="348">
        <f t="shared" si="0"/>
        <v>1.8054000000000001</v>
      </c>
    </row>
    <row r="15" spans="1:13" ht="42.75" customHeight="1" thickBot="1">
      <c r="A15" s="855"/>
      <c r="B15" s="874"/>
      <c r="C15" s="547"/>
      <c r="D15" s="71" t="s">
        <v>235</v>
      </c>
      <c r="E15" s="398">
        <v>5</v>
      </c>
      <c r="F15" s="70">
        <v>5</v>
      </c>
      <c r="G15" s="70">
        <v>1.3</v>
      </c>
      <c r="H15" s="70">
        <v>1.29</v>
      </c>
      <c r="I15" s="70"/>
      <c r="J15" s="187">
        <v>0.13</v>
      </c>
      <c r="K15" s="187">
        <v>16.9</v>
      </c>
      <c r="L15" s="343">
        <v>418</v>
      </c>
      <c r="M15" s="320">
        <f t="shared" si="0"/>
        <v>2.09</v>
      </c>
    </row>
    <row r="16" spans="1:13" ht="43.5" customHeight="1" thickBot="1">
      <c r="A16" s="856"/>
      <c r="B16" s="875"/>
      <c r="C16" s="440"/>
      <c r="D16" s="71" t="s">
        <v>99</v>
      </c>
      <c r="E16" s="70">
        <v>5</v>
      </c>
      <c r="F16" s="70">
        <v>5</v>
      </c>
      <c r="G16" s="70">
        <v>0.02</v>
      </c>
      <c r="H16" s="70">
        <v>3.92</v>
      </c>
      <c r="I16" s="70">
        <v>0.02</v>
      </c>
      <c r="J16" s="187"/>
      <c r="K16" s="187">
        <v>36.7</v>
      </c>
      <c r="L16" s="210">
        <v>429</v>
      </c>
      <c r="M16" s="348">
        <f t="shared" si="0"/>
        <v>2.145</v>
      </c>
    </row>
    <row r="17" spans="1:13" ht="43.5" customHeight="1" thickBot="1">
      <c r="A17" s="849"/>
      <c r="B17" s="849"/>
      <c r="C17" s="849"/>
      <c r="D17" s="849"/>
      <c r="E17" s="849"/>
      <c r="F17" s="849"/>
      <c r="G17" s="34">
        <f>SUM(G14:G16)</f>
        <v>3.4499999999999997</v>
      </c>
      <c r="H17" s="34">
        <f>SUM(H14:H16)</f>
        <v>5.54</v>
      </c>
      <c r="I17" s="34">
        <f>SUM(I14:I16)</f>
        <v>13.92</v>
      </c>
      <c r="J17" s="34">
        <f>SUM(J14:J16)</f>
        <v>0.13</v>
      </c>
      <c r="K17" s="192">
        <f>SUM(K14:K16)</f>
        <v>122.3</v>
      </c>
      <c r="L17" s="192"/>
      <c r="M17" s="192">
        <f>SUM(M14:M16)</f>
        <v>6.0404</v>
      </c>
    </row>
    <row r="18" spans="1:13" ht="43.5" customHeight="1" thickBot="1">
      <c r="A18" s="962" t="s">
        <v>53</v>
      </c>
      <c r="B18" s="959">
        <v>150</v>
      </c>
      <c r="C18" s="444"/>
      <c r="D18" s="68" t="s">
        <v>68</v>
      </c>
      <c r="E18" s="70">
        <v>1</v>
      </c>
      <c r="F18" s="70">
        <v>1</v>
      </c>
      <c r="G18" s="70">
        <v>0.24</v>
      </c>
      <c r="H18" s="70">
        <v>0.17</v>
      </c>
      <c r="I18" s="70">
        <v>0.24</v>
      </c>
      <c r="J18" s="187"/>
      <c r="K18" s="187">
        <v>3.8</v>
      </c>
      <c r="L18" s="210">
        <v>605</v>
      </c>
      <c r="M18" s="348">
        <f t="shared" si="0"/>
        <v>0.605</v>
      </c>
    </row>
    <row r="19" spans="1:13" ht="43.5" customHeight="1" thickBot="1">
      <c r="A19" s="962"/>
      <c r="B19" s="960"/>
      <c r="C19" s="445">
        <v>56</v>
      </c>
      <c r="D19" s="68" t="s">
        <v>41</v>
      </c>
      <c r="E19" s="70">
        <v>100</v>
      </c>
      <c r="F19" s="70">
        <v>100</v>
      </c>
      <c r="G19" s="70">
        <v>2.8</v>
      </c>
      <c r="H19" s="70">
        <v>3.2</v>
      </c>
      <c r="I19" s="70">
        <v>4.7</v>
      </c>
      <c r="J19" s="187">
        <v>1.3</v>
      </c>
      <c r="K19" s="187">
        <v>59</v>
      </c>
      <c r="L19" s="293">
        <v>39.6</v>
      </c>
      <c r="M19" s="348">
        <f t="shared" si="0"/>
        <v>3.96</v>
      </c>
    </row>
    <row r="20" spans="1:13" ht="43.5" customHeight="1" thickBot="1">
      <c r="A20" s="962"/>
      <c r="B20" s="961"/>
      <c r="C20" s="446"/>
      <c r="D20" s="68" t="s">
        <v>40</v>
      </c>
      <c r="E20" s="74">
        <v>10</v>
      </c>
      <c r="F20" s="74">
        <v>10</v>
      </c>
      <c r="G20" s="74"/>
      <c r="H20" s="74"/>
      <c r="I20" s="74">
        <v>9.5</v>
      </c>
      <c r="J20" s="203"/>
      <c r="K20" s="203">
        <v>39</v>
      </c>
      <c r="L20" s="210">
        <v>43.89</v>
      </c>
      <c r="M20" s="348">
        <f t="shared" si="0"/>
        <v>0.43889999999999996</v>
      </c>
    </row>
    <row r="21" spans="1:13" ht="43.5" customHeight="1" thickBot="1">
      <c r="A21" s="849"/>
      <c r="B21" s="849"/>
      <c r="C21" s="849"/>
      <c r="D21" s="849"/>
      <c r="E21" s="849"/>
      <c r="F21" s="849"/>
      <c r="G21" s="34">
        <f>SUM(G18:G20)</f>
        <v>3.04</v>
      </c>
      <c r="H21" s="34">
        <f>SUM(H18:H20)</f>
        <v>3.37</v>
      </c>
      <c r="I21" s="34">
        <f>SUM(I18:I20)</f>
        <v>14.440000000000001</v>
      </c>
      <c r="J21" s="34">
        <f>SUM(J18:J20)</f>
        <v>1.3</v>
      </c>
      <c r="K21" s="192">
        <f>SUM(K18:K20)</f>
        <v>101.8</v>
      </c>
      <c r="L21" s="192"/>
      <c r="M21" s="192">
        <f>SUM(M18:M20)</f>
        <v>5.0039</v>
      </c>
    </row>
    <row r="22" spans="1:13" ht="43.5" customHeight="1" thickBot="1">
      <c r="A22" s="859" t="s">
        <v>30</v>
      </c>
      <c r="B22" s="859"/>
      <c r="C22" s="859"/>
      <c r="D22" s="859"/>
      <c r="E22" s="859"/>
      <c r="F22" s="859"/>
      <c r="G22" s="34">
        <f>G7+G13+G17+G21</f>
        <v>15.43</v>
      </c>
      <c r="H22" s="34">
        <f>H7+H13+H17+H21</f>
        <v>18.509</v>
      </c>
      <c r="I22" s="34">
        <f>I7+I13+I17+I21</f>
        <v>42.620000000000005</v>
      </c>
      <c r="J22" s="34">
        <f>J7+J13+J17+J21</f>
        <v>7.63</v>
      </c>
      <c r="K22" s="192">
        <f>K7+K13+K17+K21</f>
        <v>403.37</v>
      </c>
      <c r="L22" s="192"/>
      <c r="M22" s="192">
        <f>M7+M13+M17+M21</f>
        <v>29.524300000000004</v>
      </c>
    </row>
    <row r="23" spans="1:13" ht="43.5" customHeight="1" thickBot="1">
      <c r="A23" s="877" t="s">
        <v>14</v>
      </c>
      <c r="B23" s="877"/>
      <c r="C23" s="877"/>
      <c r="D23" s="877"/>
      <c r="E23" s="877"/>
      <c r="F23" s="877"/>
      <c r="G23" s="877"/>
      <c r="H23" s="877"/>
      <c r="I23" s="877"/>
      <c r="J23" s="878"/>
      <c r="K23" s="878"/>
      <c r="L23" s="354"/>
      <c r="M23" s="348">
        <f t="shared" si="0"/>
        <v>0</v>
      </c>
    </row>
    <row r="24" spans="1:13" s="289" customFormat="1" ht="54.75" customHeight="1" thickBot="1">
      <c r="A24" s="67"/>
      <c r="B24" s="79"/>
      <c r="C24" s="79"/>
      <c r="D24" s="80"/>
      <c r="E24" s="513"/>
      <c r="F24" s="69"/>
      <c r="G24" s="69"/>
      <c r="H24" s="69"/>
      <c r="I24" s="69"/>
      <c r="J24" s="209"/>
      <c r="K24" s="209"/>
      <c r="L24" s="343"/>
      <c r="M24" s="348"/>
    </row>
    <row r="25" spans="1:13" s="289" customFormat="1" ht="45" customHeight="1" thickBot="1">
      <c r="A25" s="67" t="s">
        <v>45</v>
      </c>
      <c r="B25" s="709">
        <v>200</v>
      </c>
      <c r="C25" s="709"/>
      <c r="D25" s="290" t="s">
        <v>15</v>
      </c>
      <c r="E25" s="275">
        <v>200</v>
      </c>
      <c r="F25" s="275">
        <v>200</v>
      </c>
      <c r="G25" s="275"/>
      <c r="H25" s="275"/>
      <c r="I25" s="291">
        <v>14</v>
      </c>
      <c r="J25" s="476">
        <v>4</v>
      </c>
      <c r="K25" s="292">
        <v>56</v>
      </c>
      <c r="L25" s="377">
        <v>66</v>
      </c>
      <c r="M25" s="320">
        <f>L25*E25/1000</f>
        <v>13.2</v>
      </c>
    </row>
    <row r="26" spans="1:13" s="289" customFormat="1" ht="51.75" customHeight="1" thickBot="1">
      <c r="A26" s="78"/>
      <c r="B26" s="66"/>
      <c r="C26" s="66"/>
      <c r="D26" s="68"/>
      <c r="E26" s="70"/>
      <c r="F26" s="70"/>
      <c r="G26" s="70">
        <f>SUM(G24:G25)</f>
        <v>0</v>
      </c>
      <c r="H26" s="70">
        <f aca="true" t="shared" si="1" ref="H26:M26">SUM(H24:H25)</f>
        <v>0</v>
      </c>
      <c r="I26" s="70">
        <f t="shared" si="1"/>
        <v>14</v>
      </c>
      <c r="J26" s="70">
        <f t="shared" si="1"/>
        <v>4</v>
      </c>
      <c r="K26" s="70">
        <f t="shared" si="1"/>
        <v>56</v>
      </c>
      <c r="L26" s="70"/>
      <c r="M26" s="70">
        <f t="shared" si="1"/>
        <v>13.2</v>
      </c>
    </row>
    <row r="27" spans="1:13" ht="43.5" customHeight="1" thickBot="1">
      <c r="A27" s="859" t="s">
        <v>16</v>
      </c>
      <c r="B27" s="859"/>
      <c r="C27" s="859"/>
      <c r="D27" s="859"/>
      <c r="E27" s="859"/>
      <c r="F27" s="859"/>
      <c r="G27" s="859"/>
      <c r="H27" s="859"/>
      <c r="I27" s="859"/>
      <c r="J27" s="860"/>
      <c r="K27" s="860"/>
      <c r="L27" s="338"/>
      <c r="M27" s="348">
        <f t="shared" si="0"/>
        <v>0</v>
      </c>
    </row>
    <row r="28" spans="1:13" ht="43.5" customHeight="1" thickBot="1">
      <c r="A28" s="730" t="s">
        <v>185</v>
      </c>
      <c r="B28" s="733">
        <v>40</v>
      </c>
      <c r="C28" s="419"/>
      <c r="D28" s="172" t="s">
        <v>22</v>
      </c>
      <c r="E28" s="167">
        <v>10</v>
      </c>
      <c r="F28" s="167">
        <v>8</v>
      </c>
      <c r="G28" s="167">
        <v>0.02</v>
      </c>
      <c r="H28" s="167"/>
      <c r="I28" s="179">
        <v>0.58</v>
      </c>
      <c r="J28" s="239">
        <v>0.4</v>
      </c>
      <c r="K28" s="179">
        <v>2.7</v>
      </c>
      <c r="L28" s="239">
        <v>20.9</v>
      </c>
      <c r="M28" s="320">
        <f t="shared" si="0"/>
        <v>0.209</v>
      </c>
    </row>
    <row r="29" spans="1:13" ht="43.5" customHeight="1" thickBot="1">
      <c r="A29" s="731"/>
      <c r="B29" s="731"/>
      <c r="C29" s="453"/>
      <c r="D29" s="176" t="s">
        <v>18</v>
      </c>
      <c r="E29" s="244">
        <v>4</v>
      </c>
      <c r="F29" s="244">
        <v>4</v>
      </c>
      <c r="G29" s="244"/>
      <c r="H29" s="244">
        <v>3.75</v>
      </c>
      <c r="I29" s="243"/>
      <c r="J29" s="238"/>
      <c r="K29" s="243">
        <v>34.92</v>
      </c>
      <c r="L29" s="238">
        <v>80.6</v>
      </c>
      <c r="M29" s="320">
        <f t="shared" si="0"/>
        <v>0.32239999999999996</v>
      </c>
    </row>
    <row r="30" spans="1:13" ht="43.5" customHeight="1" thickBot="1">
      <c r="A30" s="731"/>
      <c r="B30" s="731"/>
      <c r="C30" s="418">
        <v>35</v>
      </c>
      <c r="D30" s="166" t="s">
        <v>20</v>
      </c>
      <c r="E30" s="170">
        <v>20</v>
      </c>
      <c r="F30" s="170">
        <v>14</v>
      </c>
      <c r="G30" s="170">
        <v>0.25</v>
      </c>
      <c r="H30" s="170">
        <v>0.06</v>
      </c>
      <c r="I30" s="180">
        <v>2.28</v>
      </c>
      <c r="J30" s="238">
        <v>2.88</v>
      </c>
      <c r="K30" s="243">
        <v>11.2</v>
      </c>
      <c r="L30" s="238">
        <v>17.6</v>
      </c>
      <c r="M30" s="320">
        <f t="shared" si="0"/>
        <v>0.352</v>
      </c>
    </row>
    <row r="31" spans="1:13" ht="43.5" customHeight="1" thickBot="1">
      <c r="A31" s="731"/>
      <c r="B31" s="731"/>
      <c r="C31" s="453"/>
      <c r="D31" s="176" t="s">
        <v>21</v>
      </c>
      <c r="E31" s="258">
        <v>5</v>
      </c>
      <c r="F31" s="258">
        <v>4</v>
      </c>
      <c r="G31" s="258">
        <v>0.06</v>
      </c>
      <c r="H31" s="258"/>
      <c r="I31" s="259">
        <v>0.37</v>
      </c>
      <c r="J31" s="238">
        <v>0.43</v>
      </c>
      <c r="K31" s="259">
        <v>1.7</v>
      </c>
      <c r="L31" s="238">
        <v>24.2</v>
      </c>
      <c r="M31" s="320">
        <f t="shared" si="0"/>
        <v>0.121</v>
      </c>
    </row>
    <row r="32" spans="1:13" ht="43.5" customHeight="1" thickBot="1">
      <c r="A32" s="732"/>
      <c r="B32" s="732"/>
      <c r="C32" s="454"/>
      <c r="D32" s="176" t="s">
        <v>245</v>
      </c>
      <c r="E32" s="171">
        <v>15</v>
      </c>
      <c r="F32" s="171">
        <v>12</v>
      </c>
      <c r="G32" s="171">
        <v>0.18</v>
      </c>
      <c r="H32" s="171"/>
      <c r="I32" s="181">
        <v>1.12</v>
      </c>
      <c r="J32" s="239">
        <v>1.2</v>
      </c>
      <c r="K32" s="181">
        <v>5.03</v>
      </c>
      <c r="L32" s="239">
        <v>20.9</v>
      </c>
      <c r="M32" s="320">
        <f t="shared" si="0"/>
        <v>0.3135</v>
      </c>
    </row>
    <row r="33" spans="1:13" ht="43.5" customHeight="1" thickBot="1">
      <c r="A33" s="849"/>
      <c r="B33" s="849"/>
      <c r="C33" s="849"/>
      <c r="D33" s="849"/>
      <c r="E33" s="849"/>
      <c r="F33" s="849"/>
      <c r="G33" s="34">
        <f>SUM(H28:H32)</f>
        <v>3.81</v>
      </c>
      <c r="H33" s="34">
        <f>SUM(I28:I32)</f>
        <v>4.35</v>
      </c>
      <c r="I33" s="34">
        <f>SUM(K28:K32)</f>
        <v>55.55000000000001</v>
      </c>
      <c r="J33" s="34">
        <f>SUM(L28:L32)</f>
        <v>164.2</v>
      </c>
      <c r="K33" s="192">
        <f>SUM(M28:M32)</f>
        <v>1.3178999999999998</v>
      </c>
      <c r="L33" s="192"/>
      <c r="M33" s="192">
        <f>SUM(M28:M32)</f>
        <v>1.3178999999999998</v>
      </c>
    </row>
    <row r="34" spans="1:13" ht="43.5" customHeight="1" thickBot="1">
      <c r="A34" s="795" t="s">
        <v>428</v>
      </c>
      <c r="B34" s="720">
        <v>150</v>
      </c>
      <c r="C34" s="468"/>
      <c r="D34" s="133" t="s">
        <v>233</v>
      </c>
      <c r="E34" s="281">
        <v>10</v>
      </c>
      <c r="F34" s="281">
        <v>10</v>
      </c>
      <c r="G34" s="281">
        <v>2.02</v>
      </c>
      <c r="H34" s="281">
        <v>0.28</v>
      </c>
      <c r="I34" s="281"/>
      <c r="J34" s="285"/>
      <c r="K34" s="285">
        <v>10.6</v>
      </c>
      <c r="L34" s="325">
        <v>429</v>
      </c>
      <c r="M34" s="348">
        <f aca="true" t="shared" si="2" ref="M34:M39">L34*E34/1000</f>
        <v>4.29</v>
      </c>
    </row>
    <row r="35" spans="1:13" ht="43.5" customHeight="1" thickBot="1">
      <c r="A35" s="843"/>
      <c r="B35" s="843"/>
      <c r="C35" s="672"/>
      <c r="D35" s="43" t="s">
        <v>20</v>
      </c>
      <c r="E35" s="47">
        <v>60</v>
      </c>
      <c r="F35" s="47">
        <v>42</v>
      </c>
      <c r="G35" s="47">
        <v>0.58</v>
      </c>
      <c r="H35" s="47">
        <v>0.16</v>
      </c>
      <c r="I35" s="47">
        <v>6.84</v>
      </c>
      <c r="J35" s="162"/>
      <c r="K35" s="162">
        <v>33.6</v>
      </c>
      <c r="L35" s="327">
        <v>17.6</v>
      </c>
      <c r="M35" s="348">
        <f t="shared" si="2"/>
        <v>1.056</v>
      </c>
    </row>
    <row r="36" spans="1:13" ht="43.5" customHeight="1" thickBot="1">
      <c r="A36" s="843"/>
      <c r="B36" s="843"/>
      <c r="C36" s="672">
        <v>61</v>
      </c>
      <c r="D36" s="48" t="s">
        <v>22</v>
      </c>
      <c r="E36" s="44">
        <v>10</v>
      </c>
      <c r="F36" s="44">
        <v>8</v>
      </c>
      <c r="G36" s="44">
        <v>0.02</v>
      </c>
      <c r="H36" s="44"/>
      <c r="I36" s="44">
        <v>0.58</v>
      </c>
      <c r="J36" s="196"/>
      <c r="K36" s="196">
        <v>2.7</v>
      </c>
      <c r="L36" s="327">
        <v>20.9</v>
      </c>
      <c r="M36" s="348">
        <f t="shared" si="2"/>
        <v>0.209</v>
      </c>
    </row>
    <row r="37" spans="1:13" ht="43.5" customHeight="1" thickBot="1">
      <c r="A37" s="843"/>
      <c r="B37" s="843"/>
      <c r="C37" s="678"/>
      <c r="D37" s="51" t="s">
        <v>27</v>
      </c>
      <c r="E37" s="47">
        <v>20</v>
      </c>
      <c r="F37" s="47">
        <v>20</v>
      </c>
      <c r="G37" s="47">
        <v>0.16</v>
      </c>
      <c r="H37" s="47"/>
      <c r="I37" s="47">
        <v>0.8</v>
      </c>
      <c r="J37" s="162"/>
      <c r="K37" s="162">
        <v>3.36</v>
      </c>
      <c r="L37" s="327">
        <v>27.5</v>
      </c>
      <c r="M37" s="348">
        <f t="shared" si="2"/>
        <v>0.55</v>
      </c>
    </row>
    <row r="38" spans="1:13" ht="43.5" customHeight="1" thickBot="1">
      <c r="A38" s="843"/>
      <c r="B38" s="843"/>
      <c r="C38" s="678"/>
      <c r="D38" s="52" t="s">
        <v>21</v>
      </c>
      <c r="E38" s="47">
        <v>10</v>
      </c>
      <c r="F38" s="47">
        <v>8</v>
      </c>
      <c r="G38" s="47">
        <v>0.64</v>
      </c>
      <c r="H38" s="47">
        <v>1.03</v>
      </c>
      <c r="I38" s="47">
        <v>0.01</v>
      </c>
      <c r="J38" s="162"/>
      <c r="K38" s="162">
        <v>11.5</v>
      </c>
      <c r="L38" s="327">
        <v>24.2</v>
      </c>
      <c r="M38" s="348">
        <f t="shared" si="2"/>
        <v>0.242</v>
      </c>
    </row>
    <row r="39" spans="1:13" ht="43.5" customHeight="1" thickBot="1">
      <c r="A39" s="797"/>
      <c r="B39" s="797"/>
      <c r="C39" s="671"/>
      <c r="D39" s="45" t="s">
        <v>187</v>
      </c>
      <c r="E39" s="46">
        <v>5</v>
      </c>
      <c r="F39" s="46">
        <v>4.25</v>
      </c>
      <c r="G39" s="46">
        <v>0.62</v>
      </c>
      <c r="H39" s="46">
        <v>1.25</v>
      </c>
      <c r="I39" s="46">
        <v>0.02</v>
      </c>
      <c r="J39" s="184"/>
      <c r="K39" s="184">
        <v>14.11</v>
      </c>
      <c r="L39" s="326">
        <v>178.75</v>
      </c>
      <c r="M39" s="348">
        <f t="shared" si="2"/>
        <v>0.89375</v>
      </c>
    </row>
    <row r="40" spans="1:13" ht="43.5" customHeight="1" thickBot="1">
      <c r="A40" s="849"/>
      <c r="B40" s="849"/>
      <c r="C40" s="849"/>
      <c r="D40" s="849"/>
      <c r="E40" s="849"/>
      <c r="F40" s="849"/>
      <c r="G40" s="34">
        <f>SUM(G34:G39)</f>
        <v>4.04</v>
      </c>
      <c r="H40" s="34">
        <f>SUM(H34:H39)</f>
        <v>2.72</v>
      </c>
      <c r="I40" s="34">
        <f>SUM(I34:I39)</f>
        <v>8.25</v>
      </c>
      <c r="J40" s="34">
        <f>SUM(J34:J39)</f>
        <v>0</v>
      </c>
      <c r="K40" s="192">
        <f>SUM(K34:K39)</f>
        <v>75.87</v>
      </c>
      <c r="L40" s="192"/>
      <c r="M40" s="192">
        <f>SUM(M34:M39)</f>
        <v>7.240749999999999</v>
      </c>
    </row>
    <row r="41" spans="1:13" ht="43.5" customHeight="1" thickBot="1">
      <c r="A41" s="986" t="s">
        <v>453</v>
      </c>
      <c r="B41" s="988" t="s">
        <v>454</v>
      </c>
      <c r="C41" s="801">
        <v>53.2</v>
      </c>
      <c r="D41" s="73" t="s">
        <v>102</v>
      </c>
      <c r="E41" s="74">
        <v>150</v>
      </c>
      <c r="F41" s="74">
        <v>105</v>
      </c>
      <c r="G41" s="74">
        <v>2.1</v>
      </c>
      <c r="H41" s="74">
        <v>0.42</v>
      </c>
      <c r="I41" s="74">
        <v>19.98</v>
      </c>
      <c r="J41" s="203">
        <v>21.6</v>
      </c>
      <c r="K41" s="203">
        <v>84</v>
      </c>
      <c r="L41" s="343">
        <v>17.6</v>
      </c>
      <c r="M41" s="348">
        <f>L41*E41/1000</f>
        <v>2.64</v>
      </c>
    </row>
    <row r="42" spans="1:13" ht="43.5" customHeight="1" thickBot="1">
      <c r="A42" s="986"/>
      <c r="B42" s="988"/>
      <c r="C42" s="802"/>
      <c r="D42" s="73" t="s">
        <v>94</v>
      </c>
      <c r="E42" s="70">
        <v>3</v>
      </c>
      <c r="F42" s="70">
        <v>3</v>
      </c>
      <c r="G42" s="70">
        <v>0.01</v>
      </c>
      <c r="H42" s="70">
        <v>2.35</v>
      </c>
      <c r="I42" s="70">
        <v>0.01</v>
      </c>
      <c r="J42" s="187"/>
      <c r="K42" s="187">
        <v>22.02</v>
      </c>
      <c r="L42" s="210">
        <v>429</v>
      </c>
      <c r="M42" s="348">
        <f>L42*E42/1000</f>
        <v>1.287</v>
      </c>
    </row>
    <row r="43" spans="1:13" ht="43.5" customHeight="1" thickBot="1">
      <c r="A43" s="987"/>
      <c r="B43" s="987"/>
      <c r="C43" s="802"/>
      <c r="D43" s="52" t="s">
        <v>93</v>
      </c>
      <c r="E43" s="246">
        <v>4</v>
      </c>
      <c r="F43" s="246">
        <v>4</v>
      </c>
      <c r="G43" s="246"/>
      <c r="H43" s="246">
        <v>3.75</v>
      </c>
      <c r="I43" s="246"/>
      <c r="J43" s="245"/>
      <c r="K43" s="245">
        <v>34.92</v>
      </c>
      <c r="L43" s="343">
        <v>80.6</v>
      </c>
      <c r="M43" s="348">
        <f>L43*E43/1000</f>
        <v>0.32239999999999996</v>
      </c>
    </row>
    <row r="44" spans="1:13" ht="43.5" customHeight="1" thickBot="1">
      <c r="A44" s="987"/>
      <c r="B44" s="987"/>
      <c r="C44" s="802"/>
      <c r="D44" s="270" t="s">
        <v>103</v>
      </c>
      <c r="E44" s="403">
        <v>40</v>
      </c>
      <c r="F44" s="271">
        <v>40</v>
      </c>
      <c r="G44" s="271">
        <v>8</v>
      </c>
      <c r="H44" s="271">
        <v>3.92</v>
      </c>
      <c r="I44" s="271"/>
      <c r="J44" s="272"/>
      <c r="K44" s="272">
        <v>67.2</v>
      </c>
      <c r="L44" s="378">
        <v>429</v>
      </c>
      <c r="M44" s="348">
        <f>L44*E44/1000</f>
        <v>17.16</v>
      </c>
    </row>
    <row r="45" spans="1:13" ht="43.5" customHeight="1" thickBot="1">
      <c r="A45" s="987"/>
      <c r="B45" s="987"/>
      <c r="C45" s="802"/>
      <c r="D45" s="270" t="s">
        <v>106</v>
      </c>
      <c r="E45" s="271">
        <v>10</v>
      </c>
      <c r="F45" s="271">
        <v>8</v>
      </c>
      <c r="G45" s="271">
        <v>0.11</v>
      </c>
      <c r="H45" s="271"/>
      <c r="I45" s="271">
        <v>0.73</v>
      </c>
      <c r="J45" s="272">
        <v>0.84</v>
      </c>
      <c r="K45" s="272">
        <v>3.3</v>
      </c>
      <c r="L45" s="378">
        <v>24.2</v>
      </c>
      <c r="M45" s="348">
        <f t="shared" si="0"/>
        <v>0.242</v>
      </c>
    </row>
    <row r="46" spans="1:13" ht="43.5" customHeight="1" thickBot="1">
      <c r="A46" s="987"/>
      <c r="B46" s="987"/>
      <c r="C46" s="802"/>
      <c r="D46" s="270" t="s">
        <v>116</v>
      </c>
      <c r="E46" s="271">
        <v>10</v>
      </c>
      <c r="F46" s="271">
        <v>8</v>
      </c>
      <c r="G46" s="271">
        <v>0.02</v>
      </c>
      <c r="H46" s="271"/>
      <c r="I46" s="271">
        <v>0.58</v>
      </c>
      <c r="J46" s="272">
        <v>0.4</v>
      </c>
      <c r="K46" s="272">
        <v>2.7</v>
      </c>
      <c r="L46" s="378">
        <v>20.9</v>
      </c>
      <c r="M46" s="348">
        <f t="shared" si="0"/>
        <v>0.209</v>
      </c>
    </row>
    <row r="47" spans="1:13" ht="43.5" customHeight="1" thickBot="1">
      <c r="A47" s="987"/>
      <c r="B47" s="987"/>
      <c r="C47" s="802"/>
      <c r="D47" s="270" t="s">
        <v>113</v>
      </c>
      <c r="E47" s="271">
        <v>2</v>
      </c>
      <c r="F47" s="271">
        <v>2</v>
      </c>
      <c r="G47" s="271">
        <v>0.18</v>
      </c>
      <c r="H47" s="271">
        <v>0.02</v>
      </c>
      <c r="I47" s="271">
        <v>1.4</v>
      </c>
      <c r="J47" s="272"/>
      <c r="K47" s="272">
        <v>6.34</v>
      </c>
      <c r="L47" s="378">
        <v>27.5</v>
      </c>
      <c r="M47" s="348">
        <f t="shared" si="0"/>
        <v>0.055</v>
      </c>
    </row>
    <row r="48" spans="1:13" ht="43.5" customHeight="1" thickBot="1">
      <c r="A48" s="987"/>
      <c r="B48" s="987"/>
      <c r="C48" s="802"/>
      <c r="D48" s="52" t="s">
        <v>18</v>
      </c>
      <c r="E48" s="46">
        <v>4</v>
      </c>
      <c r="F48" s="46">
        <v>4</v>
      </c>
      <c r="G48" s="46"/>
      <c r="H48" s="46">
        <v>3.75</v>
      </c>
      <c r="I48" s="46"/>
      <c r="J48" s="184"/>
      <c r="K48" s="184">
        <v>34.92</v>
      </c>
      <c r="L48" s="390">
        <v>80.6</v>
      </c>
      <c r="M48" s="390">
        <f>L48*E48/1000</f>
        <v>0.32239999999999996</v>
      </c>
    </row>
    <row r="49" spans="1:13" ht="43.5" customHeight="1" thickBot="1">
      <c r="A49" s="987"/>
      <c r="B49" s="987"/>
      <c r="C49" s="803"/>
      <c r="D49" s="270"/>
      <c r="E49" s="275"/>
      <c r="F49" s="275"/>
      <c r="G49" s="275"/>
      <c r="H49" s="275"/>
      <c r="I49" s="275"/>
      <c r="J49" s="276"/>
      <c r="K49" s="276"/>
      <c r="L49" s="293"/>
      <c r="M49" s="348">
        <f t="shared" si="0"/>
        <v>0</v>
      </c>
    </row>
    <row r="50" spans="1:13" ht="43.5" customHeight="1" thickBot="1">
      <c r="A50" s="849"/>
      <c r="B50" s="849"/>
      <c r="C50" s="849"/>
      <c r="D50" s="849"/>
      <c r="E50" s="849"/>
      <c r="F50" s="849"/>
      <c r="G50" s="34">
        <f>SUM(G41:G49)</f>
        <v>10.419999999999998</v>
      </c>
      <c r="H50" s="34">
        <f>SUM(H41:H49)</f>
        <v>14.209999999999999</v>
      </c>
      <c r="I50" s="34">
        <f>SUM(I41:I49)</f>
        <v>22.7</v>
      </c>
      <c r="J50" s="34">
        <f>SUM(J41:J49)</f>
        <v>22.84</v>
      </c>
      <c r="K50" s="192">
        <f>SUM(K41:K49)</f>
        <v>255.39999999999998</v>
      </c>
      <c r="L50" s="192"/>
      <c r="M50" s="192">
        <f>SUM(M41:M49)</f>
        <v>22.237799999999996</v>
      </c>
    </row>
    <row r="51" spans="1:13" ht="43.5" customHeight="1" thickBot="1">
      <c r="A51" s="992" t="s">
        <v>267</v>
      </c>
      <c r="B51" s="988">
        <v>150</v>
      </c>
      <c r="C51" s="989">
        <v>67</v>
      </c>
      <c r="D51" s="290" t="s">
        <v>281</v>
      </c>
      <c r="E51" s="275">
        <v>5</v>
      </c>
      <c r="F51" s="275">
        <v>5</v>
      </c>
      <c r="G51" s="275"/>
      <c r="H51" s="275">
        <v>0.22</v>
      </c>
      <c r="I51" s="275">
        <v>0.31</v>
      </c>
      <c r="J51" s="275">
        <v>0.6</v>
      </c>
      <c r="K51" s="275">
        <v>13.95</v>
      </c>
      <c r="L51" s="210">
        <v>214.5</v>
      </c>
      <c r="M51" s="348">
        <f t="shared" si="0"/>
        <v>1.0725</v>
      </c>
    </row>
    <row r="52" spans="1:13" ht="43.5" customHeight="1" thickBot="1">
      <c r="A52" s="992"/>
      <c r="B52" s="988"/>
      <c r="C52" s="990"/>
      <c r="D52" s="290" t="s">
        <v>269</v>
      </c>
      <c r="E52" s="275">
        <v>4</v>
      </c>
      <c r="F52" s="275">
        <v>4</v>
      </c>
      <c r="G52" s="275">
        <v>0.053</v>
      </c>
      <c r="H52" s="275"/>
      <c r="I52" s="275">
        <v>1.96</v>
      </c>
      <c r="J52" s="275">
        <v>0.45</v>
      </c>
      <c r="K52" s="275">
        <v>8.28</v>
      </c>
      <c r="L52" s="210">
        <v>203.5</v>
      </c>
      <c r="M52" s="348">
        <f t="shared" si="0"/>
        <v>0.814</v>
      </c>
    </row>
    <row r="53" spans="1:13" ht="43.5" customHeight="1" thickBot="1">
      <c r="A53" s="992"/>
      <c r="B53" s="988"/>
      <c r="C53" s="991"/>
      <c r="D53" s="290" t="s">
        <v>13</v>
      </c>
      <c r="E53" s="74">
        <v>10</v>
      </c>
      <c r="F53" s="74">
        <v>10</v>
      </c>
      <c r="G53" s="74"/>
      <c r="H53" s="74"/>
      <c r="I53" s="74">
        <v>9.5</v>
      </c>
      <c r="J53" s="203"/>
      <c r="K53" s="203">
        <v>39</v>
      </c>
      <c r="L53" s="210">
        <v>43.89</v>
      </c>
      <c r="M53" s="348">
        <f t="shared" si="0"/>
        <v>0.43889999999999996</v>
      </c>
    </row>
    <row r="54" spans="1:13" ht="43.5" customHeight="1" thickBot="1">
      <c r="A54" s="789"/>
      <c r="B54" s="840"/>
      <c r="C54" s="840"/>
      <c r="D54" s="840"/>
      <c r="E54" s="840"/>
      <c r="F54" s="840"/>
      <c r="G54" s="36">
        <f>SUM(G51:G53)</f>
        <v>0.053</v>
      </c>
      <c r="H54" s="36">
        <f>SUM(H51:H53)</f>
        <v>0.22</v>
      </c>
      <c r="I54" s="36">
        <f>SUM(I51:I53)</f>
        <v>11.77</v>
      </c>
      <c r="J54" s="36">
        <f>SUM(J51:J53)</f>
        <v>1.05</v>
      </c>
      <c r="K54" s="185">
        <f>SUM(K51:K53)</f>
        <v>61.23</v>
      </c>
      <c r="L54" s="185"/>
      <c r="M54" s="185">
        <f>SUM(M51:M53)</f>
        <v>2.3253999999999997</v>
      </c>
    </row>
    <row r="55" spans="1:13" ht="43.5" customHeight="1" thickBot="1">
      <c r="A55" s="67" t="s">
        <v>44</v>
      </c>
      <c r="B55" s="65">
        <v>25</v>
      </c>
      <c r="C55" s="65"/>
      <c r="D55" s="68" t="s">
        <v>25</v>
      </c>
      <c r="E55" s="70">
        <v>25</v>
      </c>
      <c r="F55" s="70">
        <v>25</v>
      </c>
      <c r="G55" s="70">
        <v>1.3</v>
      </c>
      <c r="H55" s="70">
        <v>0.3</v>
      </c>
      <c r="I55" s="70">
        <v>11.07</v>
      </c>
      <c r="J55" s="187"/>
      <c r="K55" s="187">
        <v>53.5</v>
      </c>
      <c r="L55" s="210">
        <v>53.16</v>
      </c>
      <c r="M55" s="348">
        <f t="shared" si="0"/>
        <v>1.329</v>
      </c>
    </row>
    <row r="56" spans="1:13" ht="43.5" customHeight="1" thickBot="1">
      <c r="A56" s="859" t="s">
        <v>29</v>
      </c>
      <c r="B56" s="859"/>
      <c r="C56" s="859"/>
      <c r="D56" s="859"/>
      <c r="E56" s="859"/>
      <c r="F56" s="859"/>
      <c r="G56" s="34">
        <f>G33+G40+G50+G54+G55</f>
        <v>19.622999999999998</v>
      </c>
      <c r="H56" s="34">
        <f>H33+H40+H50+H54+H55</f>
        <v>21.8</v>
      </c>
      <c r="I56" s="34">
        <f>I33+I40+I50+I54+I55</f>
        <v>109.34</v>
      </c>
      <c r="J56" s="34">
        <f>J33+J40+J50+J54+J55</f>
        <v>188.09</v>
      </c>
      <c r="K56" s="192">
        <f>K33+K40+K50+K54+K55</f>
        <v>447.3179</v>
      </c>
      <c r="L56" s="192"/>
      <c r="M56" s="192">
        <f>M33+M40+M50+M54+M55</f>
        <v>34.450849999999996</v>
      </c>
    </row>
    <row r="57" spans="1:13" ht="43.5" customHeight="1" thickBot="1">
      <c r="A57" s="859" t="s">
        <v>26</v>
      </c>
      <c r="B57" s="859"/>
      <c r="C57" s="859"/>
      <c r="D57" s="859"/>
      <c r="E57" s="859"/>
      <c r="F57" s="859"/>
      <c r="G57" s="859"/>
      <c r="H57" s="859"/>
      <c r="I57" s="859"/>
      <c r="J57" s="860"/>
      <c r="K57" s="860"/>
      <c r="L57" s="338"/>
      <c r="M57" s="348">
        <f t="shared" si="0"/>
        <v>0</v>
      </c>
    </row>
    <row r="58" spans="1:13" ht="43.5" customHeight="1" thickBot="1">
      <c r="A58" s="862" t="s">
        <v>412</v>
      </c>
      <c r="B58" s="800">
        <v>150</v>
      </c>
      <c r="C58" s="722">
        <v>9</v>
      </c>
      <c r="D58" s="68" t="s">
        <v>413</v>
      </c>
      <c r="E58" s="70">
        <v>25</v>
      </c>
      <c r="F58" s="70">
        <v>25</v>
      </c>
      <c r="G58" s="70">
        <v>2.7</v>
      </c>
      <c r="H58" s="70">
        <v>1.5</v>
      </c>
      <c r="I58" s="70">
        <v>15.23</v>
      </c>
      <c r="J58" s="187"/>
      <c r="K58" s="187">
        <v>87.75</v>
      </c>
      <c r="L58" s="650">
        <v>28.6</v>
      </c>
      <c r="M58" s="651">
        <f>L58*E58/1000</f>
        <v>0.715</v>
      </c>
    </row>
    <row r="59" spans="1:13" ht="43.5" customHeight="1" thickBot="1">
      <c r="A59" s="862"/>
      <c r="B59" s="800"/>
      <c r="C59" s="857"/>
      <c r="D59" s="68" t="s">
        <v>11</v>
      </c>
      <c r="E59" s="70">
        <v>5</v>
      </c>
      <c r="F59" s="70">
        <v>5</v>
      </c>
      <c r="G59" s="70">
        <v>0.02</v>
      </c>
      <c r="H59" s="70">
        <v>3.92</v>
      </c>
      <c r="I59" s="70">
        <v>0.02</v>
      </c>
      <c r="J59" s="187"/>
      <c r="K59" s="187">
        <v>36.7</v>
      </c>
      <c r="L59" s="650">
        <v>429</v>
      </c>
      <c r="M59" s="651">
        <f>L59*E59/1000</f>
        <v>2.145</v>
      </c>
    </row>
    <row r="60" spans="1:13" ht="43.5" customHeight="1" thickBot="1">
      <c r="A60" s="862"/>
      <c r="B60" s="800"/>
      <c r="C60" s="857"/>
      <c r="D60" s="68" t="s">
        <v>24</v>
      </c>
      <c r="E60" s="70">
        <v>100</v>
      </c>
      <c r="F60" s="70">
        <v>100</v>
      </c>
      <c r="G60" s="70">
        <v>2.8</v>
      </c>
      <c r="H60" s="70">
        <v>3.2</v>
      </c>
      <c r="I60" s="70">
        <v>4.7</v>
      </c>
      <c r="J60" s="187"/>
      <c r="K60" s="187">
        <v>59</v>
      </c>
      <c r="L60" s="650">
        <v>39.6</v>
      </c>
      <c r="M60" s="651">
        <f>L60*E60/1000</f>
        <v>3.96</v>
      </c>
    </row>
    <row r="61" spans="1:13" ht="43.5" customHeight="1" thickBot="1">
      <c r="A61" s="862"/>
      <c r="B61" s="800"/>
      <c r="C61" s="858"/>
      <c r="D61" s="68" t="s">
        <v>40</v>
      </c>
      <c r="E61" s="70">
        <v>5</v>
      </c>
      <c r="F61" s="70">
        <v>5</v>
      </c>
      <c r="G61" s="70"/>
      <c r="H61" s="70"/>
      <c r="I61" s="70">
        <v>4.99</v>
      </c>
      <c r="J61" s="187"/>
      <c r="K61" s="187">
        <v>18.95</v>
      </c>
      <c r="L61" s="650">
        <v>43.89</v>
      </c>
      <c r="M61" s="651">
        <f>L61*E61/1000</f>
        <v>0.21944999999999998</v>
      </c>
    </row>
    <row r="62" spans="1:13" ht="43.5" customHeight="1" thickBot="1">
      <c r="A62" s="849"/>
      <c r="B62" s="849"/>
      <c r="C62" s="849"/>
      <c r="D62" s="849"/>
      <c r="E62" s="849"/>
      <c r="F62" s="849"/>
      <c r="G62" s="34">
        <f>SUM(G58:G61)</f>
        <v>5.52</v>
      </c>
      <c r="H62" s="34">
        <f>SUM(H58:H61)</f>
        <v>8.620000000000001</v>
      </c>
      <c r="I62" s="34">
        <f>SUM(I58:I61)</f>
        <v>24.939999999999998</v>
      </c>
      <c r="J62" s="34">
        <f>SUM(J58:J61)</f>
        <v>0</v>
      </c>
      <c r="K62" s="34">
        <f>SUM(K58:K61)</f>
        <v>202.39999999999998</v>
      </c>
      <c r="L62" s="34"/>
      <c r="M62" s="34">
        <f>SUM(M58:M61)</f>
        <v>7.03945</v>
      </c>
    </row>
    <row r="63" spans="1:13" ht="43.5" customHeight="1" thickBot="1">
      <c r="A63" s="962" t="s">
        <v>57</v>
      </c>
      <c r="B63" s="959">
        <v>150</v>
      </c>
      <c r="C63" s="444"/>
      <c r="D63" s="68" t="s">
        <v>37</v>
      </c>
      <c r="E63" s="170">
        <v>1</v>
      </c>
      <c r="F63" s="70">
        <v>1</v>
      </c>
      <c r="G63" s="72"/>
      <c r="H63" s="72"/>
      <c r="I63" s="72"/>
      <c r="J63" s="206"/>
      <c r="K63" s="206"/>
      <c r="L63" s="343">
        <v>473</v>
      </c>
      <c r="M63" s="348">
        <f t="shared" si="0"/>
        <v>0.473</v>
      </c>
    </row>
    <row r="64" spans="1:13" ht="43.5" customHeight="1" thickBot="1">
      <c r="A64" s="962"/>
      <c r="B64" s="960"/>
      <c r="C64" s="445">
        <v>3</v>
      </c>
      <c r="D64" s="68" t="s">
        <v>90</v>
      </c>
      <c r="E64" s="398">
        <v>50</v>
      </c>
      <c r="F64" s="70">
        <v>50</v>
      </c>
      <c r="G64" s="70">
        <v>1.4</v>
      </c>
      <c r="H64" s="70">
        <v>1.6</v>
      </c>
      <c r="I64" s="70">
        <v>2.35</v>
      </c>
      <c r="J64" s="187">
        <v>0.65</v>
      </c>
      <c r="K64" s="187">
        <v>29</v>
      </c>
      <c r="L64" s="210">
        <v>39.6</v>
      </c>
      <c r="M64" s="348">
        <f t="shared" si="0"/>
        <v>1.98</v>
      </c>
    </row>
    <row r="65" spans="1:13" ht="43.5" customHeight="1" thickBot="1">
      <c r="A65" s="962"/>
      <c r="B65" s="961"/>
      <c r="C65" s="446"/>
      <c r="D65" s="68" t="s">
        <v>40</v>
      </c>
      <c r="E65" s="74">
        <v>10</v>
      </c>
      <c r="F65" s="74">
        <v>10</v>
      </c>
      <c r="G65" s="74"/>
      <c r="H65" s="74"/>
      <c r="I65" s="74">
        <v>9.5</v>
      </c>
      <c r="J65" s="203"/>
      <c r="K65" s="203">
        <v>39</v>
      </c>
      <c r="L65" s="210">
        <v>43.89</v>
      </c>
      <c r="M65" s="348">
        <f t="shared" si="0"/>
        <v>0.43889999999999996</v>
      </c>
    </row>
    <row r="66" spans="1:24" ht="43.5" customHeight="1" thickBot="1">
      <c r="A66" s="849"/>
      <c r="B66" s="849"/>
      <c r="C66" s="849"/>
      <c r="D66" s="849"/>
      <c r="E66" s="849"/>
      <c r="F66" s="849"/>
      <c r="G66" s="34">
        <f>SUM(G63:G65)</f>
        <v>1.4</v>
      </c>
      <c r="H66" s="34">
        <f>SUM(H63:H65)</f>
        <v>1.6</v>
      </c>
      <c r="I66" s="34">
        <f>SUM(I63:I65)</f>
        <v>11.85</v>
      </c>
      <c r="J66" s="34">
        <f>SUM(J63:J65)</f>
        <v>0.65</v>
      </c>
      <c r="K66" s="192">
        <f>SUM(K63:K65)</f>
        <v>68</v>
      </c>
      <c r="L66" s="192"/>
      <c r="M66" s="192">
        <f>SUM(M63:M65)</f>
        <v>2.8918999999999997</v>
      </c>
      <c r="O66" s="289"/>
      <c r="P66" s="289"/>
      <c r="Q66" s="289"/>
      <c r="R66" s="289"/>
      <c r="S66" s="289"/>
      <c r="T66" s="289"/>
      <c r="U66" s="289"/>
      <c r="V66" s="289"/>
      <c r="W66" s="289"/>
      <c r="X66" s="289"/>
    </row>
    <row r="67" spans="1:24" s="289" customFormat="1" ht="63" customHeight="1" thickBot="1">
      <c r="A67" s="78" t="s">
        <v>46</v>
      </c>
      <c r="B67" s="79">
        <v>25</v>
      </c>
      <c r="C67" s="79"/>
      <c r="D67" s="80" t="s">
        <v>46</v>
      </c>
      <c r="E67" s="69">
        <v>25</v>
      </c>
      <c r="F67" s="69">
        <v>25</v>
      </c>
      <c r="G67" s="69">
        <v>1.77</v>
      </c>
      <c r="H67" s="69">
        <v>0.27</v>
      </c>
      <c r="I67" s="69">
        <v>11.6</v>
      </c>
      <c r="J67" s="209"/>
      <c r="K67" s="209">
        <v>57.25</v>
      </c>
      <c r="L67" s="343">
        <v>60.18</v>
      </c>
      <c r="M67" s="509">
        <f>L67*E67/1000</f>
        <v>1.5045</v>
      </c>
      <c r="O67" s="284"/>
      <c r="P67" s="284"/>
      <c r="Q67" s="284"/>
      <c r="R67" s="284"/>
      <c r="S67" s="284"/>
      <c r="T67" s="284"/>
      <c r="U67" s="284"/>
      <c r="V67" s="284"/>
      <c r="W67" s="284"/>
      <c r="X67" s="284"/>
    </row>
    <row r="68" spans="1:24" s="284" customFormat="1" ht="42" customHeight="1" thickBot="1">
      <c r="A68" s="629" t="s">
        <v>400</v>
      </c>
      <c r="B68" s="331">
        <v>12</v>
      </c>
      <c r="C68" s="331"/>
      <c r="D68" s="628" t="s">
        <v>401</v>
      </c>
      <c r="E68" s="402">
        <v>12</v>
      </c>
      <c r="F68" s="46">
        <v>12</v>
      </c>
      <c r="G68" s="46">
        <v>0.88</v>
      </c>
      <c r="H68" s="46">
        <v>2.16</v>
      </c>
      <c r="I68" s="46">
        <v>8.04</v>
      </c>
      <c r="J68" s="184"/>
      <c r="K68" s="184">
        <v>55.2</v>
      </c>
      <c r="L68" s="390">
        <v>117.7</v>
      </c>
      <c r="M68" s="46">
        <f>L68*E68/1000</f>
        <v>1.4124</v>
      </c>
      <c r="O68"/>
      <c r="P68"/>
      <c r="Q68"/>
      <c r="R68"/>
      <c r="S68"/>
      <c r="T68"/>
      <c r="U68"/>
      <c r="V68"/>
      <c r="W68"/>
      <c r="X68"/>
    </row>
    <row r="69" spans="1:13" ht="43.5" customHeight="1" thickBot="1">
      <c r="A69" s="859" t="s">
        <v>31</v>
      </c>
      <c r="B69" s="859"/>
      <c r="C69" s="859"/>
      <c r="D69" s="859"/>
      <c r="E69" s="859"/>
      <c r="F69" s="859"/>
      <c r="G69" s="34">
        <f>G62+G66+G68+G67</f>
        <v>9.57</v>
      </c>
      <c r="H69" s="34">
        <f aca="true" t="shared" si="3" ref="H69:M69">H62+H66+H68+H67</f>
        <v>12.65</v>
      </c>
      <c r="I69" s="34">
        <f t="shared" si="3"/>
        <v>56.43</v>
      </c>
      <c r="J69" s="34">
        <f t="shared" si="3"/>
        <v>0.65</v>
      </c>
      <c r="K69" s="34">
        <f t="shared" si="3"/>
        <v>382.84999999999997</v>
      </c>
      <c r="L69" s="34">
        <f t="shared" si="3"/>
        <v>177.88</v>
      </c>
      <c r="M69" s="34">
        <f t="shared" si="3"/>
        <v>12.84825</v>
      </c>
    </row>
    <row r="70" spans="1:13" ht="43.5" customHeight="1" thickBot="1">
      <c r="A70" s="859" t="s">
        <v>32</v>
      </c>
      <c r="B70" s="859"/>
      <c r="C70" s="859"/>
      <c r="D70" s="859"/>
      <c r="E70" s="859"/>
      <c r="F70" s="859"/>
      <c r="G70" s="34">
        <f>G22+G26+G56+G69</f>
        <v>44.623</v>
      </c>
      <c r="H70" s="34">
        <f>H22+H26+H56+H69</f>
        <v>52.958999999999996</v>
      </c>
      <c r="I70" s="34">
        <f>I22+I26+I56+I69</f>
        <v>222.39000000000001</v>
      </c>
      <c r="J70" s="34">
        <f>J22+J26+J56+J69</f>
        <v>200.37</v>
      </c>
      <c r="K70" s="192">
        <f>K22+K26+K56+K69</f>
        <v>1289.5379</v>
      </c>
      <c r="L70" s="192"/>
      <c r="M70" s="192">
        <f>M22+M26+M56+M69</f>
        <v>90.02340000000001</v>
      </c>
    </row>
    <row r="71" spans="1:12" ht="33.75">
      <c r="A71" s="21"/>
      <c r="B71" s="21"/>
      <c r="C71" s="21"/>
      <c r="D71" s="20"/>
      <c r="E71" s="22"/>
      <c r="F71" s="22"/>
      <c r="G71" s="22"/>
      <c r="H71" s="22"/>
      <c r="I71" s="22"/>
      <c r="J71" s="22"/>
      <c r="K71" s="22"/>
      <c r="L71" s="22"/>
    </row>
  </sheetData>
  <sheetProtection/>
  <mergeCells count="39">
    <mergeCell ref="A58:A61"/>
    <mergeCell ref="B58:B61"/>
    <mergeCell ref="A50:F50"/>
    <mergeCell ref="A54:F54"/>
    <mergeCell ref="A56:F56"/>
    <mergeCell ref="A57:K57"/>
    <mergeCell ref="C51:C53"/>
    <mergeCell ref="A51:A53"/>
    <mergeCell ref="B51:B53"/>
    <mergeCell ref="C58:C61"/>
    <mergeCell ref="A66:F66"/>
    <mergeCell ref="A69:F69"/>
    <mergeCell ref="A70:F70"/>
    <mergeCell ref="A62:F62"/>
    <mergeCell ref="A63:A65"/>
    <mergeCell ref="B63:B65"/>
    <mergeCell ref="A6:K6"/>
    <mergeCell ref="A13:F13"/>
    <mergeCell ref="A14:A16"/>
    <mergeCell ref="B14:B16"/>
    <mergeCell ref="A9:A12"/>
    <mergeCell ref="B9:B12"/>
    <mergeCell ref="A8:K8"/>
    <mergeCell ref="A21:F21"/>
    <mergeCell ref="A22:F22"/>
    <mergeCell ref="A23:K23"/>
    <mergeCell ref="A27:K27"/>
    <mergeCell ref="A33:F33"/>
    <mergeCell ref="A17:F17"/>
    <mergeCell ref="A18:A20"/>
    <mergeCell ref="B18:B20"/>
    <mergeCell ref="A28:A32"/>
    <mergeCell ref="C41:C49"/>
    <mergeCell ref="B28:B32"/>
    <mergeCell ref="A41:A49"/>
    <mergeCell ref="B41:B49"/>
    <mergeCell ref="A34:A39"/>
    <mergeCell ref="B34:B39"/>
    <mergeCell ref="A40:F40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Y72"/>
  <sheetViews>
    <sheetView view="pageBreakPreview" zoomScale="30" zoomScaleNormal="80" zoomScaleSheetLayoutView="30" zoomScalePageLayoutView="0" workbookViewId="0" topLeftCell="A46">
      <selection activeCell="C58" sqref="C58:C61"/>
    </sheetView>
  </sheetViews>
  <sheetFormatPr defaultColWidth="9.140625" defaultRowHeight="15"/>
  <cols>
    <col min="1" max="1" width="75.28125" style="3" customWidth="1"/>
    <col min="2" max="3" width="30.00390625" style="3" customWidth="1"/>
    <col min="4" max="4" width="61.421875" style="0" customWidth="1"/>
    <col min="5" max="5" width="24.8515625" style="2" customWidth="1"/>
    <col min="6" max="6" width="23.00390625" style="2" customWidth="1"/>
    <col min="7" max="7" width="21.57421875" style="2" customWidth="1"/>
    <col min="8" max="8" width="21.421875" style="2" customWidth="1"/>
    <col min="9" max="10" width="21.8515625" style="2" customWidth="1"/>
    <col min="11" max="11" width="30.8515625" style="2" customWidth="1"/>
    <col min="12" max="12" width="23.57421875" style="2" customWidth="1"/>
    <col min="13" max="13" width="19.57421875" style="236" customWidth="1"/>
  </cols>
  <sheetData>
    <row r="3" spans="1:13" ht="92.25">
      <c r="A3" s="17"/>
      <c r="B3" s="18"/>
      <c r="C3" s="18"/>
      <c r="D3" s="118" t="s">
        <v>199</v>
      </c>
      <c r="E3" s="103"/>
      <c r="F3" s="19"/>
      <c r="G3" s="19"/>
      <c r="H3" s="19"/>
      <c r="I3" s="19"/>
      <c r="J3" s="19"/>
      <c r="K3" s="25" t="s">
        <v>443</v>
      </c>
      <c r="L3" s="25"/>
      <c r="M3" s="232"/>
    </row>
    <row r="4" spans="1:13" ht="47.25" thickBot="1">
      <c r="A4" s="56"/>
      <c r="B4" s="31" t="s">
        <v>135</v>
      </c>
      <c r="C4" s="31"/>
      <c r="D4" s="32" t="s">
        <v>170</v>
      </c>
      <c r="E4" s="32"/>
      <c r="F4" s="32"/>
      <c r="G4" s="32"/>
      <c r="H4" s="30"/>
      <c r="I4" s="32"/>
      <c r="J4" s="32"/>
      <c r="K4" s="32"/>
      <c r="L4" s="32"/>
      <c r="M4" s="232"/>
    </row>
    <row r="5" spans="1:13" ht="113.2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484" t="s">
        <v>284</v>
      </c>
      <c r="K5" s="211" t="s">
        <v>8</v>
      </c>
      <c r="L5" s="353" t="s">
        <v>260</v>
      </c>
      <c r="M5" s="320" t="s">
        <v>237</v>
      </c>
    </row>
    <row r="6" spans="1:13" ht="45.7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860"/>
      <c r="L6" s="338"/>
      <c r="M6" s="320"/>
    </row>
    <row r="7" spans="1:13" s="289" customFormat="1" ht="58.5" customHeight="1" thickBot="1">
      <c r="A7" s="67" t="s">
        <v>10</v>
      </c>
      <c r="B7" s="66">
        <v>90</v>
      </c>
      <c r="C7" s="66"/>
      <c r="D7" s="68" t="s">
        <v>10</v>
      </c>
      <c r="E7" s="70">
        <v>90</v>
      </c>
      <c r="F7" s="70">
        <v>63</v>
      </c>
      <c r="G7" s="70">
        <v>1.35</v>
      </c>
      <c r="H7" s="70">
        <v>0.063</v>
      </c>
      <c r="I7" s="70">
        <v>11.97</v>
      </c>
      <c r="J7" s="187">
        <v>6.3</v>
      </c>
      <c r="K7" s="209">
        <v>56.07</v>
      </c>
      <c r="L7" s="343">
        <v>86.9</v>
      </c>
      <c r="M7" s="348">
        <f aca="true" t="shared" si="0" ref="M7:M12">L7*E7/1000</f>
        <v>7.821000000000001</v>
      </c>
    </row>
    <row r="8" spans="1:13" ht="45.75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861"/>
      <c r="K8" s="861"/>
      <c r="L8" s="375"/>
      <c r="M8" s="320">
        <f t="shared" si="0"/>
        <v>0</v>
      </c>
    </row>
    <row r="9" spans="1:13" ht="45.75" customHeight="1" thickBot="1">
      <c r="A9" s="862" t="s">
        <v>71</v>
      </c>
      <c r="B9" s="800">
        <v>200</v>
      </c>
      <c r="C9" s="801">
        <v>47</v>
      </c>
      <c r="D9" s="68" t="s">
        <v>59</v>
      </c>
      <c r="E9" s="70">
        <v>40</v>
      </c>
      <c r="F9" s="70">
        <v>34.8</v>
      </c>
      <c r="G9" s="70">
        <v>5.08</v>
      </c>
      <c r="H9" s="70">
        <v>4</v>
      </c>
      <c r="I9" s="70">
        <v>0.24</v>
      </c>
      <c r="J9" s="187"/>
      <c r="K9" s="187">
        <v>54.64</v>
      </c>
      <c r="L9" s="210">
        <v>178.75</v>
      </c>
      <c r="M9" s="320">
        <f t="shared" si="0"/>
        <v>7.15</v>
      </c>
    </row>
    <row r="10" spans="1:13" ht="45.75" customHeight="1" thickBot="1">
      <c r="A10" s="862"/>
      <c r="B10" s="800"/>
      <c r="C10" s="802"/>
      <c r="D10" s="68" t="s">
        <v>11</v>
      </c>
      <c r="E10" s="74">
        <v>4</v>
      </c>
      <c r="F10" s="74">
        <v>4</v>
      </c>
      <c r="G10" s="74">
        <v>0.01</v>
      </c>
      <c r="H10" s="74">
        <v>3.14</v>
      </c>
      <c r="I10" s="74">
        <v>0.02</v>
      </c>
      <c r="J10" s="203"/>
      <c r="K10" s="203">
        <v>29.36</v>
      </c>
      <c r="L10" s="210">
        <v>429</v>
      </c>
      <c r="M10" s="320">
        <f t="shared" si="0"/>
        <v>1.716</v>
      </c>
    </row>
    <row r="11" spans="1:13" ht="45.75" customHeight="1" thickBot="1">
      <c r="A11" s="862"/>
      <c r="B11" s="800"/>
      <c r="C11" s="802"/>
      <c r="D11" s="68" t="s">
        <v>24</v>
      </c>
      <c r="E11" s="70">
        <v>100</v>
      </c>
      <c r="F11" s="70">
        <v>100</v>
      </c>
      <c r="G11" s="70">
        <v>2.8</v>
      </c>
      <c r="H11" s="70">
        <v>3.2</v>
      </c>
      <c r="I11" s="70">
        <v>4.7</v>
      </c>
      <c r="J11" s="187">
        <v>1.3</v>
      </c>
      <c r="K11" s="187">
        <v>59</v>
      </c>
      <c r="L11" s="210">
        <v>39.6</v>
      </c>
      <c r="M11" s="320">
        <f t="shared" si="0"/>
        <v>3.96</v>
      </c>
    </row>
    <row r="12" spans="1:13" ht="45.75" customHeight="1" thickBot="1">
      <c r="A12" s="862"/>
      <c r="B12" s="800"/>
      <c r="C12" s="803"/>
      <c r="D12" s="68"/>
      <c r="E12" s="70"/>
      <c r="F12" s="70"/>
      <c r="G12" s="70"/>
      <c r="H12" s="70"/>
      <c r="I12" s="70"/>
      <c r="J12" s="187"/>
      <c r="K12" s="187"/>
      <c r="L12" s="210"/>
      <c r="M12" s="320">
        <f t="shared" si="0"/>
        <v>0</v>
      </c>
    </row>
    <row r="13" spans="1:13" ht="45.75" customHeight="1" thickBot="1">
      <c r="A13" s="849"/>
      <c r="B13" s="849"/>
      <c r="C13" s="849"/>
      <c r="D13" s="849"/>
      <c r="E13" s="849"/>
      <c r="F13" s="849"/>
      <c r="G13" s="34">
        <f>SUM(G9:G12)</f>
        <v>7.89</v>
      </c>
      <c r="H13" s="34">
        <f>SUM(H9:H12)</f>
        <v>10.34</v>
      </c>
      <c r="I13" s="34">
        <f>SUM(I9:I12)</f>
        <v>4.96</v>
      </c>
      <c r="J13" s="34">
        <f>SUM(J9:J12)</f>
        <v>1.3</v>
      </c>
      <c r="K13" s="192">
        <f>SUM(K9:K12)</f>
        <v>143</v>
      </c>
      <c r="L13" s="192"/>
      <c r="M13" s="192">
        <f>SUM(M9:M12)</f>
        <v>12.826</v>
      </c>
    </row>
    <row r="14" spans="1:13" ht="45.75" customHeight="1" thickBot="1">
      <c r="A14" s="765" t="s">
        <v>236</v>
      </c>
      <c r="B14" s="872" t="s">
        <v>302</v>
      </c>
      <c r="C14" s="873"/>
      <c r="D14" s="71" t="s">
        <v>46</v>
      </c>
      <c r="E14" s="72">
        <v>35</v>
      </c>
      <c r="F14" s="72">
        <v>35</v>
      </c>
      <c r="G14" s="72">
        <v>2.49</v>
      </c>
      <c r="H14" s="72">
        <v>0.39</v>
      </c>
      <c r="I14" s="72">
        <v>16.24</v>
      </c>
      <c r="J14" s="206"/>
      <c r="K14" s="206">
        <v>80.15</v>
      </c>
      <c r="L14" s="343">
        <v>60.18</v>
      </c>
      <c r="M14" s="320">
        <f>L14*E14/1000</f>
        <v>2.1063</v>
      </c>
    </row>
    <row r="15" spans="1:13" ht="45.75" customHeight="1" thickBot="1">
      <c r="A15" s="723"/>
      <c r="B15" s="859"/>
      <c r="C15" s="874"/>
      <c r="D15" s="71" t="s">
        <v>235</v>
      </c>
      <c r="E15" s="398">
        <v>10</v>
      </c>
      <c r="F15" s="70">
        <v>10</v>
      </c>
      <c r="G15" s="70">
        <v>2.6</v>
      </c>
      <c r="H15" s="70">
        <v>2.58</v>
      </c>
      <c r="I15" s="70"/>
      <c r="J15" s="187">
        <v>0.26</v>
      </c>
      <c r="K15" s="187">
        <v>33.8</v>
      </c>
      <c r="L15" s="343">
        <v>418</v>
      </c>
      <c r="M15" s="320">
        <f>L15*E15/1000</f>
        <v>4.18</v>
      </c>
    </row>
    <row r="16" spans="1:13" ht="45.75" customHeight="1" thickBot="1">
      <c r="A16" s="724"/>
      <c r="B16" s="859"/>
      <c r="C16" s="875"/>
      <c r="D16" s="71" t="s">
        <v>99</v>
      </c>
      <c r="E16" s="72">
        <v>8</v>
      </c>
      <c r="F16" s="72">
        <v>8</v>
      </c>
      <c r="G16" s="72">
        <v>0.03</v>
      </c>
      <c r="H16" s="72">
        <v>6.28</v>
      </c>
      <c r="I16" s="72">
        <v>0.04</v>
      </c>
      <c r="J16" s="206"/>
      <c r="K16" s="206">
        <v>58.72</v>
      </c>
      <c r="L16" s="210">
        <v>429</v>
      </c>
      <c r="M16" s="320">
        <f>L16*E16/1000</f>
        <v>3.432</v>
      </c>
    </row>
    <row r="17" spans="1:13" ht="45.75" customHeight="1" thickBot="1">
      <c r="A17" s="849"/>
      <c r="B17" s="849"/>
      <c r="C17" s="849"/>
      <c r="D17" s="849"/>
      <c r="E17" s="849"/>
      <c r="F17" s="849"/>
      <c r="G17" s="34">
        <f>SUM(G14:G16)</f>
        <v>5.12</v>
      </c>
      <c r="H17" s="34">
        <f>SUM(H14:H16)</f>
        <v>9.25</v>
      </c>
      <c r="I17" s="34">
        <f>I14+I16</f>
        <v>16.279999999999998</v>
      </c>
      <c r="J17" s="34">
        <f>J14+J16</f>
        <v>0</v>
      </c>
      <c r="K17" s="192">
        <f>K14+K15+K16</f>
        <v>172.67000000000002</v>
      </c>
      <c r="L17" s="192"/>
      <c r="M17" s="192">
        <f>M14+M15+M16</f>
        <v>9.7183</v>
      </c>
    </row>
    <row r="18" spans="1:13" ht="45.75" customHeight="1" thickBot="1">
      <c r="A18" s="962" t="s">
        <v>53</v>
      </c>
      <c r="B18" s="974">
        <v>200</v>
      </c>
      <c r="C18" s="959">
        <v>56</v>
      </c>
      <c r="D18" s="68" t="s">
        <v>68</v>
      </c>
      <c r="E18" s="70">
        <v>1</v>
      </c>
      <c r="F18" s="70">
        <v>1</v>
      </c>
      <c r="G18" s="70">
        <v>0.24</v>
      </c>
      <c r="H18" s="70">
        <v>0.17</v>
      </c>
      <c r="I18" s="70">
        <v>0.24</v>
      </c>
      <c r="J18" s="187"/>
      <c r="K18" s="187">
        <v>3.8</v>
      </c>
      <c r="L18" s="210">
        <v>605</v>
      </c>
      <c r="M18" s="320">
        <f>L18*E18/1000</f>
        <v>0.605</v>
      </c>
    </row>
    <row r="19" spans="1:13" ht="45.75" customHeight="1" thickBot="1">
      <c r="A19" s="962"/>
      <c r="B19" s="974"/>
      <c r="C19" s="960"/>
      <c r="D19" s="68" t="s">
        <v>41</v>
      </c>
      <c r="E19" s="70">
        <v>100</v>
      </c>
      <c r="F19" s="70">
        <v>100</v>
      </c>
      <c r="G19" s="70">
        <v>2.8</v>
      </c>
      <c r="H19" s="70">
        <v>3.2</v>
      </c>
      <c r="I19" s="70">
        <v>4.7</v>
      </c>
      <c r="J19" s="187">
        <v>1.3</v>
      </c>
      <c r="K19" s="187">
        <v>59</v>
      </c>
      <c r="L19" s="293">
        <v>39.6</v>
      </c>
      <c r="M19" s="320">
        <f>L19*E19/1000</f>
        <v>3.96</v>
      </c>
    </row>
    <row r="20" spans="1:13" ht="45.75" customHeight="1" thickBot="1">
      <c r="A20" s="962"/>
      <c r="B20" s="974"/>
      <c r="C20" s="961"/>
      <c r="D20" s="68" t="s">
        <v>40</v>
      </c>
      <c r="E20" s="74">
        <v>12</v>
      </c>
      <c r="F20" s="74">
        <v>12</v>
      </c>
      <c r="G20" s="74"/>
      <c r="H20" s="74"/>
      <c r="I20" s="74">
        <v>11.4</v>
      </c>
      <c r="J20" s="203"/>
      <c r="K20" s="203">
        <v>46.8</v>
      </c>
      <c r="L20" s="210">
        <v>43.89</v>
      </c>
      <c r="M20" s="320">
        <f>L20*E20/1000</f>
        <v>0.52668</v>
      </c>
    </row>
    <row r="21" spans="1:13" ht="45.75" customHeight="1" thickBot="1">
      <c r="A21" s="849"/>
      <c r="B21" s="849"/>
      <c r="C21" s="849"/>
      <c r="D21" s="849"/>
      <c r="E21" s="849"/>
      <c r="F21" s="849"/>
      <c r="G21" s="34">
        <f>SUM(G18:G20)</f>
        <v>3.04</v>
      </c>
      <c r="H21" s="34">
        <f>SUM(H18:H20)</f>
        <v>3.37</v>
      </c>
      <c r="I21" s="34">
        <f>SUM(I18:I20)</f>
        <v>16.34</v>
      </c>
      <c r="J21" s="34">
        <f>SUM(J18:J20)</f>
        <v>1.3</v>
      </c>
      <c r="K21" s="192">
        <f>K18+K19+K20</f>
        <v>109.6</v>
      </c>
      <c r="L21" s="192"/>
      <c r="M21" s="192">
        <f>M18+M19+M20</f>
        <v>5.091679999999999</v>
      </c>
    </row>
    <row r="22" spans="1:13" ht="45.75" customHeight="1" thickBot="1">
      <c r="A22" s="859" t="s">
        <v>30</v>
      </c>
      <c r="B22" s="859"/>
      <c r="C22" s="859"/>
      <c r="D22" s="859"/>
      <c r="E22" s="859"/>
      <c r="F22" s="859"/>
      <c r="G22" s="34">
        <f>G7+G13+G17+G21</f>
        <v>17.4</v>
      </c>
      <c r="H22" s="34">
        <f>H7+H13+H17+H21</f>
        <v>23.023</v>
      </c>
      <c r="I22" s="34">
        <f>I7+I13+I17+I21</f>
        <v>49.55</v>
      </c>
      <c r="J22" s="34">
        <f>J7+J13+J17+J21</f>
        <v>8.9</v>
      </c>
      <c r="K22" s="192">
        <f>K7+K13+K17+K21</f>
        <v>481.34000000000003</v>
      </c>
      <c r="L22" s="192"/>
      <c r="M22" s="192">
        <f>M7+M13+M17+M21</f>
        <v>35.45698</v>
      </c>
    </row>
    <row r="23" spans="1:13" ht="45.75" customHeight="1" thickBot="1">
      <c r="A23" s="877" t="s">
        <v>14</v>
      </c>
      <c r="B23" s="877"/>
      <c r="C23" s="877"/>
      <c r="D23" s="877"/>
      <c r="E23" s="877"/>
      <c r="F23" s="877"/>
      <c r="G23" s="877"/>
      <c r="H23" s="877"/>
      <c r="I23" s="877"/>
      <c r="J23" s="878"/>
      <c r="K23" s="878"/>
      <c r="L23" s="354"/>
      <c r="M23" s="320">
        <f>L23*E23/1000</f>
        <v>0</v>
      </c>
    </row>
    <row r="24" spans="1:13" s="289" customFormat="1" ht="58.5" customHeight="1" thickBot="1">
      <c r="A24" s="67"/>
      <c r="B24" s="41"/>
      <c r="C24" s="41"/>
      <c r="D24" s="48"/>
      <c r="E24" s="167"/>
      <c r="F24" s="167"/>
      <c r="G24" s="167"/>
      <c r="H24" s="167"/>
      <c r="I24" s="167"/>
      <c r="J24" s="179"/>
      <c r="K24" s="179"/>
      <c r="L24" s="343"/>
      <c r="M24" s="348"/>
    </row>
    <row r="25" spans="1:13" s="289" customFormat="1" ht="45" customHeight="1" thickBot="1">
      <c r="A25" s="67" t="s">
        <v>45</v>
      </c>
      <c r="B25" s="605">
        <v>200</v>
      </c>
      <c r="C25" s="605"/>
      <c r="D25" s="290" t="s">
        <v>15</v>
      </c>
      <c r="E25" s="275">
        <v>200</v>
      </c>
      <c r="F25" s="275">
        <v>200</v>
      </c>
      <c r="G25" s="275"/>
      <c r="H25" s="275"/>
      <c r="I25" s="291">
        <v>14</v>
      </c>
      <c r="J25" s="476">
        <v>4</v>
      </c>
      <c r="K25" s="292">
        <v>56</v>
      </c>
      <c r="L25" s="377">
        <v>66</v>
      </c>
      <c r="M25" s="320">
        <f>L25*E25/1000</f>
        <v>13.2</v>
      </c>
    </row>
    <row r="26" spans="1:13" s="289" customFormat="1" ht="45" customHeight="1" thickBot="1">
      <c r="A26" s="67"/>
      <c r="B26" s="278"/>
      <c r="C26" s="442"/>
      <c r="D26" s="290"/>
      <c r="E26" s="275"/>
      <c r="F26" s="275"/>
      <c r="G26" s="275">
        <f>SUM(G24:G25)</f>
        <v>0</v>
      </c>
      <c r="H26" s="275">
        <f aca="true" t="shared" si="1" ref="H26:M26">SUM(H24:H25)</f>
        <v>0</v>
      </c>
      <c r="I26" s="275">
        <f t="shared" si="1"/>
        <v>14</v>
      </c>
      <c r="J26" s="275">
        <f t="shared" si="1"/>
        <v>4</v>
      </c>
      <c r="K26" s="275">
        <f t="shared" si="1"/>
        <v>56</v>
      </c>
      <c r="L26" s="275"/>
      <c r="M26" s="275">
        <f t="shared" si="1"/>
        <v>13.2</v>
      </c>
    </row>
    <row r="27" spans="1:13" ht="45.75" customHeight="1" thickBot="1">
      <c r="A27" s="859" t="s">
        <v>16</v>
      </c>
      <c r="B27" s="859"/>
      <c r="C27" s="859"/>
      <c r="D27" s="859"/>
      <c r="E27" s="859"/>
      <c r="F27" s="859"/>
      <c r="G27" s="859"/>
      <c r="H27" s="859"/>
      <c r="I27" s="859"/>
      <c r="J27" s="876"/>
      <c r="K27" s="860"/>
      <c r="L27" s="338"/>
      <c r="M27" s="320">
        <f aca="true" t="shared" si="2" ref="M27:M32">L27*E27/1000</f>
        <v>0</v>
      </c>
    </row>
    <row r="28" spans="1:15" ht="45.75" customHeight="1" thickBot="1">
      <c r="A28" s="730" t="s">
        <v>185</v>
      </c>
      <c r="B28" s="733">
        <v>75</v>
      </c>
      <c r="C28" s="419"/>
      <c r="D28" s="172" t="s">
        <v>22</v>
      </c>
      <c r="E28" s="167">
        <v>15</v>
      </c>
      <c r="F28" s="167">
        <v>12</v>
      </c>
      <c r="G28" s="167">
        <v>0.03</v>
      </c>
      <c r="H28" s="167"/>
      <c r="I28" s="179">
        <v>0.87</v>
      </c>
      <c r="J28" s="471">
        <v>0.6</v>
      </c>
      <c r="K28" s="179">
        <v>4.1</v>
      </c>
      <c r="L28" s="239">
        <v>20.9</v>
      </c>
      <c r="M28" s="342">
        <f t="shared" si="2"/>
        <v>0.3135</v>
      </c>
      <c r="N28" s="336"/>
      <c r="O28" s="320"/>
    </row>
    <row r="29" spans="1:15" ht="45.75" customHeight="1" thickBot="1">
      <c r="A29" s="731"/>
      <c r="B29" s="731"/>
      <c r="C29" s="453"/>
      <c r="D29" s="176" t="s">
        <v>18</v>
      </c>
      <c r="E29" s="171">
        <v>4</v>
      </c>
      <c r="F29" s="171">
        <v>4</v>
      </c>
      <c r="G29" s="171"/>
      <c r="H29" s="171">
        <v>3.76</v>
      </c>
      <c r="I29" s="181"/>
      <c r="J29" s="471"/>
      <c r="K29" s="181">
        <v>34.92</v>
      </c>
      <c r="L29" s="238">
        <v>80.6</v>
      </c>
      <c r="M29" s="342">
        <f t="shared" si="2"/>
        <v>0.32239999999999996</v>
      </c>
      <c r="N29" s="371"/>
      <c r="O29" s="320"/>
    </row>
    <row r="30" spans="1:15" ht="42.75" customHeight="1" thickBot="1">
      <c r="A30" s="731"/>
      <c r="B30" s="731"/>
      <c r="C30" s="418"/>
      <c r="D30" s="166" t="s">
        <v>20</v>
      </c>
      <c r="E30" s="171">
        <v>40</v>
      </c>
      <c r="F30" s="171">
        <v>28</v>
      </c>
      <c r="G30" s="171">
        <v>1.56</v>
      </c>
      <c r="H30" s="171">
        <v>0.12</v>
      </c>
      <c r="I30" s="181">
        <v>6.52</v>
      </c>
      <c r="J30" s="471">
        <v>5.75</v>
      </c>
      <c r="K30" s="181">
        <v>22.4</v>
      </c>
      <c r="L30" s="238">
        <v>17.6</v>
      </c>
      <c r="M30" s="342">
        <f t="shared" si="2"/>
        <v>0.704</v>
      </c>
      <c r="N30" s="371"/>
      <c r="O30" s="320"/>
    </row>
    <row r="31" spans="1:15" ht="38.25" customHeight="1" thickBot="1">
      <c r="A31" s="731"/>
      <c r="B31" s="731"/>
      <c r="C31" s="453">
        <v>35</v>
      </c>
      <c r="D31" s="176" t="s">
        <v>21</v>
      </c>
      <c r="E31" s="171">
        <v>7</v>
      </c>
      <c r="F31" s="171">
        <v>6</v>
      </c>
      <c r="G31" s="171">
        <v>0.09</v>
      </c>
      <c r="H31" s="171"/>
      <c r="I31" s="181">
        <v>0.56</v>
      </c>
      <c r="J31" s="471">
        <v>0.63</v>
      </c>
      <c r="K31" s="181">
        <v>2.6</v>
      </c>
      <c r="L31" s="238">
        <v>24.2</v>
      </c>
      <c r="M31" s="342">
        <f t="shared" si="2"/>
        <v>0.1694</v>
      </c>
      <c r="N31" s="371"/>
      <c r="O31" s="320"/>
    </row>
    <row r="32" spans="1:15" ht="45.75" customHeight="1" thickBot="1">
      <c r="A32" s="732"/>
      <c r="B32" s="732"/>
      <c r="C32" s="454"/>
      <c r="D32" s="176" t="s">
        <v>245</v>
      </c>
      <c r="E32" s="171">
        <v>30</v>
      </c>
      <c r="F32" s="171">
        <v>24</v>
      </c>
      <c r="G32" s="171">
        <v>0.36</v>
      </c>
      <c r="H32" s="171"/>
      <c r="I32" s="181">
        <v>2.18</v>
      </c>
      <c r="J32" s="471">
        <v>2.4</v>
      </c>
      <c r="K32" s="260">
        <v>10.1</v>
      </c>
      <c r="L32" s="239">
        <v>20.9</v>
      </c>
      <c r="M32" s="342">
        <f t="shared" si="2"/>
        <v>0.627</v>
      </c>
      <c r="N32" s="210"/>
      <c r="O32" s="320"/>
    </row>
    <row r="33" spans="1:13" ht="45.75" customHeight="1" thickBot="1">
      <c r="A33" s="860"/>
      <c r="B33" s="963"/>
      <c r="C33" s="963"/>
      <c r="D33" s="963"/>
      <c r="E33" s="963"/>
      <c r="F33" s="993"/>
      <c r="G33" s="34">
        <f>SUM(H28:H32)</f>
        <v>3.88</v>
      </c>
      <c r="H33" s="34">
        <f>SUM(I28:I32)</f>
        <v>10.129999999999999</v>
      </c>
      <c r="I33" s="34">
        <f>SUM(K28:K32)</f>
        <v>74.11999999999999</v>
      </c>
      <c r="J33" s="34"/>
      <c r="K33" s="192">
        <f>SUM(K28:K32)</f>
        <v>74.11999999999999</v>
      </c>
      <c r="L33" s="192"/>
      <c r="M33" s="192">
        <f>SUM(M28:M32)</f>
        <v>2.1363</v>
      </c>
    </row>
    <row r="34" spans="1:13" ht="45.75" customHeight="1" thickBot="1">
      <c r="A34" s="871" t="s">
        <v>428</v>
      </c>
      <c r="B34" s="872" t="s">
        <v>38</v>
      </c>
      <c r="C34" s="873" t="s">
        <v>459</v>
      </c>
      <c r="D34" s="80" t="s">
        <v>27</v>
      </c>
      <c r="E34" s="72">
        <v>30</v>
      </c>
      <c r="F34" s="72">
        <v>30</v>
      </c>
      <c r="G34" s="72">
        <v>3</v>
      </c>
      <c r="H34" s="72">
        <v>0.4</v>
      </c>
      <c r="I34" s="72">
        <v>21.3</v>
      </c>
      <c r="J34" s="206"/>
      <c r="K34" s="206">
        <v>100.2</v>
      </c>
      <c r="L34" s="185">
        <v>27.5</v>
      </c>
      <c r="M34" s="320">
        <f aca="true" t="shared" si="3" ref="M34:M39">L34*E34/1000</f>
        <v>0.825</v>
      </c>
    </row>
    <row r="35" spans="1:13" ht="45.75" customHeight="1" thickBot="1">
      <c r="A35" s="871"/>
      <c r="B35" s="872"/>
      <c r="C35" s="874"/>
      <c r="D35" s="94" t="s">
        <v>233</v>
      </c>
      <c r="E35" s="70">
        <v>15</v>
      </c>
      <c r="F35" s="70">
        <v>15</v>
      </c>
      <c r="G35" s="70">
        <v>3.03</v>
      </c>
      <c r="H35" s="70">
        <v>0.42</v>
      </c>
      <c r="I35" s="70"/>
      <c r="J35" s="187"/>
      <c r="K35" s="187">
        <v>15.9</v>
      </c>
      <c r="L35" s="210">
        <v>429</v>
      </c>
      <c r="M35" s="509">
        <f>E35*L35/1000</f>
        <v>6.435</v>
      </c>
    </row>
    <row r="36" spans="1:13" ht="45.75" customHeight="1" thickBot="1">
      <c r="A36" s="871"/>
      <c r="B36" s="872"/>
      <c r="C36" s="874"/>
      <c r="D36" s="81" t="s">
        <v>20</v>
      </c>
      <c r="E36" s="70">
        <v>80</v>
      </c>
      <c r="F36" s="70">
        <v>56</v>
      </c>
      <c r="G36" s="70">
        <v>1</v>
      </c>
      <c r="H36" s="70">
        <v>0.22</v>
      </c>
      <c r="I36" s="70">
        <v>9.12</v>
      </c>
      <c r="J36" s="187"/>
      <c r="K36" s="187">
        <v>44.8</v>
      </c>
      <c r="L36" s="327">
        <v>17.6</v>
      </c>
      <c r="M36" s="320">
        <f t="shared" si="3"/>
        <v>1.408</v>
      </c>
    </row>
    <row r="37" spans="1:13" ht="45.75" customHeight="1" thickBot="1">
      <c r="A37" s="871"/>
      <c r="B37" s="872"/>
      <c r="C37" s="874"/>
      <c r="D37" s="73" t="s">
        <v>21</v>
      </c>
      <c r="E37" s="72">
        <v>10</v>
      </c>
      <c r="F37" s="72">
        <v>8</v>
      </c>
      <c r="G37" s="72">
        <v>0.11</v>
      </c>
      <c r="H37" s="72"/>
      <c r="I37" s="72">
        <v>0.73</v>
      </c>
      <c r="J37" s="206"/>
      <c r="K37" s="206">
        <v>3.3</v>
      </c>
      <c r="L37" s="327">
        <v>24.2</v>
      </c>
      <c r="M37" s="320">
        <f t="shared" si="3"/>
        <v>0.242</v>
      </c>
    </row>
    <row r="38" spans="1:13" ht="45.75" customHeight="1" thickBot="1">
      <c r="A38" s="871"/>
      <c r="B38" s="872"/>
      <c r="C38" s="874"/>
      <c r="D38" s="68" t="s">
        <v>187</v>
      </c>
      <c r="E38" s="70">
        <v>5</v>
      </c>
      <c r="F38" s="70">
        <v>4.25</v>
      </c>
      <c r="G38" s="70">
        <v>0.62</v>
      </c>
      <c r="H38" s="70">
        <v>1.25</v>
      </c>
      <c r="I38" s="70">
        <v>0.02</v>
      </c>
      <c r="J38" s="187"/>
      <c r="K38" s="187">
        <v>14.11</v>
      </c>
      <c r="L38" s="327">
        <v>178.75</v>
      </c>
      <c r="M38" s="320">
        <f t="shared" si="3"/>
        <v>0.89375</v>
      </c>
    </row>
    <row r="39" spans="1:13" ht="45.75" customHeight="1" thickBot="1">
      <c r="A39" s="871"/>
      <c r="B39" s="872"/>
      <c r="C39" s="875"/>
      <c r="D39" s="71" t="s">
        <v>22</v>
      </c>
      <c r="E39" s="72">
        <v>10</v>
      </c>
      <c r="F39" s="72">
        <v>8</v>
      </c>
      <c r="G39" s="72">
        <v>0.02</v>
      </c>
      <c r="H39" s="72"/>
      <c r="I39" s="72">
        <v>0.58</v>
      </c>
      <c r="J39" s="206"/>
      <c r="K39" s="206">
        <v>2.7</v>
      </c>
      <c r="L39" s="327">
        <v>20.9</v>
      </c>
      <c r="M39" s="320">
        <f t="shared" si="3"/>
        <v>0.209</v>
      </c>
    </row>
    <row r="40" spans="1:13" ht="45.75" customHeight="1" thickBot="1">
      <c r="A40" s="849"/>
      <c r="B40" s="849"/>
      <c r="C40" s="849"/>
      <c r="D40" s="849"/>
      <c r="E40" s="849"/>
      <c r="F40" s="849"/>
      <c r="G40" s="34">
        <f>SUM(G34:G39)</f>
        <v>7.779999999999999</v>
      </c>
      <c r="H40" s="34">
        <f>SUM(H34:H39)</f>
        <v>2.29</v>
      </c>
      <c r="I40" s="34">
        <f>SUM(I34:I39)</f>
        <v>31.75</v>
      </c>
      <c r="J40" s="34">
        <f>SUM(J34:J39)</f>
        <v>0</v>
      </c>
      <c r="K40" s="192">
        <f>SUM(K34:K39)</f>
        <v>181.01</v>
      </c>
      <c r="L40" s="192"/>
      <c r="M40" s="192">
        <f>SUM(M34:M39)</f>
        <v>10.01275</v>
      </c>
    </row>
    <row r="41" spans="1:13" ht="45.75" customHeight="1" thickBot="1">
      <c r="A41" s="994" t="s">
        <v>455</v>
      </c>
      <c r="B41" s="988" t="s">
        <v>397</v>
      </c>
      <c r="C41" s="801">
        <v>53.2</v>
      </c>
      <c r="D41" s="71" t="s">
        <v>102</v>
      </c>
      <c r="E41" s="72">
        <v>220</v>
      </c>
      <c r="F41" s="72">
        <v>154</v>
      </c>
      <c r="G41" s="72">
        <v>3.08</v>
      </c>
      <c r="H41" s="72">
        <v>0.62</v>
      </c>
      <c r="I41" s="72">
        <v>25.1</v>
      </c>
      <c r="J41" s="206">
        <v>31.7</v>
      </c>
      <c r="K41" s="206">
        <v>123.2</v>
      </c>
      <c r="L41" s="343">
        <v>17.6</v>
      </c>
      <c r="M41" s="320">
        <f>L41*E41/1000</f>
        <v>3.8720000000000003</v>
      </c>
    </row>
    <row r="42" spans="1:13" ht="45.75" customHeight="1" thickBot="1">
      <c r="A42" s="995"/>
      <c r="B42" s="988"/>
      <c r="C42" s="802"/>
      <c r="D42" s="48" t="s">
        <v>94</v>
      </c>
      <c r="E42" s="72">
        <v>6</v>
      </c>
      <c r="F42" s="72">
        <v>6</v>
      </c>
      <c r="G42" s="72">
        <v>0.02</v>
      </c>
      <c r="H42" s="72">
        <v>4.71</v>
      </c>
      <c r="I42" s="72">
        <v>0.03</v>
      </c>
      <c r="J42" s="206"/>
      <c r="K42" s="206">
        <v>44.04</v>
      </c>
      <c r="L42" s="210">
        <v>429</v>
      </c>
      <c r="M42" s="320">
        <f>L42*E42/1000</f>
        <v>2.574</v>
      </c>
    </row>
    <row r="43" spans="1:13" ht="45.75" customHeight="1" thickBot="1">
      <c r="A43" s="995"/>
      <c r="B43" s="988"/>
      <c r="C43" s="802"/>
      <c r="D43" s="71" t="s">
        <v>90</v>
      </c>
      <c r="E43" s="72">
        <v>40</v>
      </c>
      <c r="F43" s="72">
        <v>40</v>
      </c>
      <c r="G43" s="72">
        <v>1.12</v>
      </c>
      <c r="H43" s="72">
        <v>1.28</v>
      </c>
      <c r="I43" s="72">
        <v>1.87</v>
      </c>
      <c r="J43" s="206">
        <v>0.52</v>
      </c>
      <c r="K43" s="206">
        <v>23.2</v>
      </c>
      <c r="L43" s="343">
        <v>39.6</v>
      </c>
      <c r="M43" s="320">
        <f>L43*E43/1000</f>
        <v>1.584</v>
      </c>
    </row>
    <row r="44" spans="1:13" ht="45.75" customHeight="1" thickBot="1">
      <c r="A44" s="996"/>
      <c r="B44" s="988"/>
      <c r="C44" s="802"/>
      <c r="D44" s="270" t="s">
        <v>103</v>
      </c>
      <c r="E44" s="403">
        <v>50</v>
      </c>
      <c r="F44" s="70">
        <v>50</v>
      </c>
      <c r="G44" s="70">
        <v>10</v>
      </c>
      <c r="H44" s="70">
        <v>4.9</v>
      </c>
      <c r="I44" s="70"/>
      <c r="J44" s="187"/>
      <c r="K44" s="187">
        <v>84</v>
      </c>
      <c r="L44" s="378">
        <v>429</v>
      </c>
      <c r="M44" s="320">
        <f>L44*E44/1000</f>
        <v>21.45</v>
      </c>
    </row>
    <row r="45" spans="1:13" ht="45.75" customHeight="1" thickBot="1">
      <c r="A45" s="996"/>
      <c r="B45" s="988"/>
      <c r="C45" s="802"/>
      <c r="D45" s="270" t="s">
        <v>105</v>
      </c>
      <c r="E45" s="271">
        <v>15</v>
      </c>
      <c r="F45" s="271">
        <v>12</v>
      </c>
      <c r="G45" s="271">
        <v>0.03</v>
      </c>
      <c r="H45" s="271"/>
      <c r="I45" s="271">
        <v>0.87</v>
      </c>
      <c r="J45" s="272">
        <v>0.6</v>
      </c>
      <c r="K45" s="272">
        <v>4.1</v>
      </c>
      <c r="L45" s="378">
        <v>20.9</v>
      </c>
      <c r="M45" s="320">
        <f>L45*E45/1000</f>
        <v>0.3135</v>
      </c>
    </row>
    <row r="46" spans="1:13" ht="3" customHeight="1" thickBot="1">
      <c r="A46" s="996"/>
      <c r="B46" s="988"/>
      <c r="C46" s="802"/>
      <c r="D46" s="270"/>
      <c r="E46" s="275"/>
      <c r="F46" s="275"/>
      <c r="G46" s="275"/>
      <c r="H46" s="275"/>
      <c r="I46" s="275"/>
      <c r="J46" s="276"/>
      <c r="K46" s="276"/>
      <c r="L46" s="378"/>
      <c r="M46" s="320"/>
    </row>
    <row r="47" spans="1:13" ht="45.75" customHeight="1" thickBot="1">
      <c r="A47" s="996"/>
      <c r="B47" s="988"/>
      <c r="C47" s="802"/>
      <c r="D47" s="270" t="s">
        <v>106</v>
      </c>
      <c r="E47" s="271">
        <v>15</v>
      </c>
      <c r="F47" s="271">
        <v>12</v>
      </c>
      <c r="G47" s="271">
        <v>0.17</v>
      </c>
      <c r="H47" s="271"/>
      <c r="I47" s="271">
        <v>1.1</v>
      </c>
      <c r="J47" s="272">
        <v>1.27</v>
      </c>
      <c r="K47" s="272">
        <v>4.95</v>
      </c>
      <c r="L47" s="378">
        <v>24.2</v>
      </c>
      <c r="M47" s="320">
        <f>L47*E47/1000</f>
        <v>0.363</v>
      </c>
    </row>
    <row r="48" spans="1:13" ht="45.75" customHeight="1" thickBot="1">
      <c r="A48" s="996"/>
      <c r="B48" s="988"/>
      <c r="C48" s="802"/>
      <c r="D48" s="270" t="s">
        <v>89</v>
      </c>
      <c r="E48" s="271">
        <v>3</v>
      </c>
      <c r="F48" s="271">
        <v>3</v>
      </c>
      <c r="G48" s="271">
        <v>0.28</v>
      </c>
      <c r="H48" s="271">
        <v>0.03</v>
      </c>
      <c r="I48" s="271">
        <v>2.09</v>
      </c>
      <c r="J48" s="272"/>
      <c r="K48" s="272">
        <v>9.51</v>
      </c>
      <c r="L48" s="378">
        <v>27.5</v>
      </c>
      <c r="M48" s="320">
        <f>L48*E48/1000</f>
        <v>0.0825</v>
      </c>
    </row>
    <row r="49" spans="1:13" ht="45.75" customHeight="1" thickBot="1">
      <c r="A49" s="996"/>
      <c r="B49" s="988"/>
      <c r="C49" s="803"/>
      <c r="D49" s="270" t="s">
        <v>93</v>
      </c>
      <c r="E49" s="74">
        <v>4</v>
      </c>
      <c r="F49" s="74">
        <v>4</v>
      </c>
      <c r="G49" s="74"/>
      <c r="H49" s="74">
        <v>3.75</v>
      </c>
      <c r="I49" s="74"/>
      <c r="J49" s="203"/>
      <c r="K49" s="203">
        <v>34.92</v>
      </c>
      <c r="L49" s="293">
        <v>80.6</v>
      </c>
      <c r="M49" s="320">
        <f>L49*E49/1000</f>
        <v>0.32239999999999996</v>
      </c>
    </row>
    <row r="50" spans="1:13" ht="45.75" customHeight="1" thickBot="1">
      <c r="A50" s="849"/>
      <c r="B50" s="849"/>
      <c r="C50" s="849"/>
      <c r="D50" s="849"/>
      <c r="E50" s="849"/>
      <c r="F50" s="849"/>
      <c r="G50" s="34">
        <f>SUM(G41:G49)</f>
        <v>14.7</v>
      </c>
      <c r="H50" s="34">
        <f>SUM(H41:H49)</f>
        <v>15.290000000000001</v>
      </c>
      <c r="I50" s="34">
        <f>SUM(I41:I49)</f>
        <v>31.060000000000006</v>
      </c>
      <c r="J50" s="34">
        <f>SUM(J41:J49)</f>
        <v>34.09</v>
      </c>
      <c r="K50" s="192">
        <f>SUM(K41:K49)</f>
        <v>327.92</v>
      </c>
      <c r="L50" s="192"/>
      <c r="M50" s="192">
        <f>SUM(M41:M49)</f>
        <v>30.561399999999995</v>
      </c>
    </row>
    <row r="51" spans="1:13" ht="45.75" customHeight="1" thickBot="1">
      <c r="A51" s="992" t="s">
        <v>267</v>
      </c>
      <c r="B51" s="988">
        <v>200</v>
      </c>
      <c r="C51" s="989">
        <v>67</v>
      </c>
      <c r="D51" s="290" t="s">
        <v>281</v>
      </c>
      <c r="E51" s="275">
        <v>5</v>
      </c>
      <c r="F51" s="275">
        <v>5</v>
      </c>
      <c r="G51" s="275"/>
      <c r="H51" s="275">
        <v>0.22</v>
      </c>
      <c r="I51" s="275">
        <v>0.31</v>
      </c>
      <c r="J51" s="275">
        <v>0.6</v>
      </c>
      <c r="K51" s="275">
        <v>13.95</v>
      </c>
      <c r="L51" s="405">
        <v>214.5</v>
      </c>
      <c r="M51" s="405">
        <f>L51*E51/1000</f>
        <v>1.0725</v>
      </c>
    </row>
    <row r="52" spans="1:13" ht="45.75" customHeight="1" thickBot="1">
      <c r="A52" s="992"/>
      <c r="B52" s="988"/>
      <c r="C52" s="990"/>
      <c r="D52" s="290" t="s">
        <v>269</v>
      </c>
      <c r="E52" s="275">
        <v>4</v>
      </c>
      <c r="F52" s="275">
        <v>4</v>
      </c>
      <c r="G52" s="275">
        <v>0.053</v>
      </c>
      <c r="H52" s="275"/>
      <c r="I52" s="275">
        <v>1.96</v>
      </c>
      <c r="J52" s="275">
        <v>0.45</v>
      </c>
      <c r="K52" s="275">
        <v>8.28</v>
      </c>
      <c r="L52" s="210">
        <v>203.5</v>
      </c>
      <c r="M52" s="320">
        <f>L52*E52/1000</f>
        <v>0.814</v>
      </c>
    </row>
    <row r="53" spans="1:13" ht="45.75" customHeight="1" thickBot="1">
      <c r="A53" s="992"/>
      <c r="B53" s="988"/>
      <c r="C53" s="991"/>
      <c r="D53" s="290" t="s">
        <v>13</v>
      </c>
      <c r="E53" s="74">
        <v>12</v>
      </c>
      <c r="F53" s="74">
        <v>12</v>
      </c>
      <c r="G53" s="74"/>
      <c r="H53" s="74"/>
      <c r="I53" s="74">
        <v>11.4</v>
      </c>
      <c r="J53" s="203"/>
      <c r="K53" s="203">
        <v>46.8</v>
      </c>
      <c r="L53" s="210">
        <v>43.89</v>
      </c>
      <c r="M53" s="320">
        <f>L53*E53/1000</f>
        <v>0.52668</v>
      </c>
    </row>
    <row r="54" spans="1:13" ht="45.75" customHeight="1" thickBot="1">
      <c r="A54" s="784"/>
      <c r="B54" s="785"/>
      <c r="C54" s="785"/>
      <c r="D54" s="785"/>
      <c r="E54" s="785"/>
      <c r="F54" s="786"/>
      <c r="G54" s="36">
        <f>SUM(G51:G53)</f>
        <v>0.053</v>
      </c>
      <c r="H54" s="36">
        <f>SUM(H51:H53)</f>
        <v>0.22</v>
      </c>
      <c r="I54" s="36">
        <f>SUM(I51:I53)</f>
        <v>13.67</v>
      </c>
      <c r="J54" s="36">
        <f>SUM(J51:J53)</f>
        <v>1.05</v>
      </c>
      <c r="K54" s="36">
        <f>SUM(K51:K53)</f>
        <v>69.03</v>
      </c>
      <c r="L54" s="185"/>
      <c r="M54" s="185">
        <f>SUM(M51:M53)</f>
        <v>2.4131799999999997</v>
      </c>
    </row>
    <row r="55" spans="1:13" ht="45.75" customHeight="1" thickBot="1">
      <c r="A55" s="67" t="s">
        <v>44</v>
      </c>
      <c r="B55" s="65">
        <v>35</v>
      </c>
      <c r="C55" s="65"/>
      <c r="D55" s="68" t="s">
        <v>25</v>
      </c>
      <c r="E55" s="70">
        <v>35</v>
      </c>
      <c r="F55" s="70">
        <v>35</v>
      </c>
      <c r="G55" s="70">
        <v>1.82</v>
      </c>
      <c r="H55" s="70">
        <v>0.42</v>
      </c>
      <c r="I55" s="70">
        <v>15.48</v>
      </c>
      <c r="J55" s="187"/>
      <c r="K55" s="187">
        <v>74.9</v>
      </c>
      <c r="L55" s="210">
        <v>53.16</v>
      </c>
      <c r="M55" s="320">
        <f>L55*E55/1000</f>
        <v>1.8605999999999998</v>
      </c>
    </row>
    <row r="56" spans="1:13" ht="45.75" customHeight="1" thickBot="1">
      <c r="A56" s="859" t="s">
        <v>29</v>
      </c>
      <c r="B56" s="859"/>
      <c r="C56" s="859"/>
      <c r="D56" s="859"/>
      <c r="E56" s="859"/>
      <c r="F56" s="859"/>
      <c r="G56" s="34">
        <f>G40+G50+G54+G55</f>
        <v>24.352999999999998</v>
      </c>
      <c r="H56" s="34">
        <f>H40+H50+H54+H55</f>
        <v>18.220000000000002</v>
      </c>
      <c r="I56" s="34">
        <f>I40+I50+I54+I55</f>
        <v>91.96000000000001</v>
      </c>
      <c r="J56" s="34">
        <f>J40+J50+J54+J55</f>
        <v>35.14</v>
      </c>
      <c r="K56" s="192">
        <f>K40+K50+K54+K55</f>
        <v>652.86</v>
      </c>
      <c r="L56" s="192"/>
      <c r="M56" s="192">
        <f>M40+M50+M54+M55</f>
        <v>44.84792999999999</v>
      </c>
    </row>
    <row r="57" spans="1:13" ht="45.75" customHeight="1" thickBot="1">
      <c r="A57" s="859" t="s">
        <v>26</v>
      </c>
      <c r="B57" s="859"/>
      <c r="C57" s="859"/>
      <c r="D57" s="859"/>
      <c r="E57" s="859"/>
      <c r="F57" s="859"/>
      <c r="G57" s="859"/>
      <c r="H57" s="859"/>
      <c r="I57" s="859"/>
      <c r="J57" s="860"/>
      <c r="K57" s="860"/>
      <c r="L57" s="338"/>
      <c r="M57" s="320">
        <f>L57*E57/1000</f>
        <v>0</v>
      </c>
    </row>
    <row r="58" spans="1:13" ht="45.75" customHeight="1" thickBot="1">
      <c r="A58" s="862" t="s">
        <v>412</v>
      </c>
      <c r="B58" s="800">
        <v>150</v>
      </c>
      <c r="C58" s="722">
        <v>9</v>
      </c>
      <c r="D58" s="68" t="s">
        <v>413</v>
      </c>
      <c r="E58" s="70">
        <v>25</v>
      </c>
      <c r="F58" s="70">
        <v>25</v>
      </c>
      <c r="G58" s="70">
        <v>2.7</v>
      </c>
      <c r="H58" s="70">
        <v>1.5</v>
      </c>
      <c r="I58" s="70">
        <v>15.23</v>
      </c>
      <c r="J58" s="187"/>
      <c r="K58" s="187">
        <v>87.75</v>
      </c>
      <c r="L58" s="650">
        <v>28.6</v>
      </c>
      <c r="M58" s="651">
        <f>L58*E58/1000</f>
        <v>0.715</v>
      </c>
    </row>
    <row r="59" spans="1:13" ht="45.75" customHeight="1" thickBot="1">
      <c r="A59" s="862"/>
      <c r="B59" s="800"/>
      <c r="C59" s="857"/>
      <c r="D59" s="68" t="s">
        <v>11</v>
      </c>
      <c r="E59" s="70">
        <v>5</v>
      </c>
      <c r="F59" s="70">
        <v>5</v>
      </c>
      <c r="G59" s="70">
        <v>0.02</v>
      </c>
      <c r="H59" s="70">
        <v>3.92</v>
      </c>
      <c r="I59" s="70">
        <v>0.02</v>
      </c>
      <c r="J59" s="187"/>
      <c r="K59" s="187">
        <v>36.7</v>
      </c>
      <c r="L59" s="650">
        <v>429</v>
      </c>
      <c r="M59" s="651">
        <f>L59*E59/1000</f>
        <v>2.145</v>
      </c>
    </row>
    <row r="60" spans="1:13" ht="45.75" customHeight="1" thickBot="1">
      <c r="A60" s="862"/>
      <c r="B60" s="800"/>
      <c r="C60" s="857"/>
      <c r="D60" s="68" t="s">
        <v>24</v>
      </c>
      <c r="E60" s="70">
        <v>100</v>
      </c>
      <c r="F60" s="70">
        <v>100</v>
      </c>
      <c r="G60" s="70">
        <v>2.8</v>
      </c>
      <c r="H60" s="70">
        <v>3.2</v>
      </c>
      <c r="I60" s="70">
        <v>4.7</v>
      </c>
      <c r="J60" s="187"/>
      <c r="K60" s="187">
        <v>59</v>
      </c>
      <c r="L60" s="650">
        <v>39.6</v>
      </c>
      <c r="M60" s="651">
        <f>L60*E60/1000</f>
        <v>3.96</v>
      </c>
    </row>
    <row r="61" spans="1:13" ht="43.5" customHeight="1" thickBot="1">
      <c r="A61" s="862"/>
      <c r="B61" s="800"/>
      <c r="C61" s="858"/>
      <c r="D61" s="68" t="s">
        <v>40</v>
      </c>
      <c r="E61" s="70">
        <v>5</v>
      </c>
      <c r="F61" s="70">
        <v>5</v>
      </c>
      <c r="G61" s="70"/>
      <c r="H61" s="70"/>
      <c r="I61" s="70">
        <v>4.99</v>
      </c>
      <c r="J61" s="187"/>
      <c r="K61" s="187">
        <v>18.95</v>
      </c>
      <c r="L61" s="650">
        <v>43.89</v>
      </c>
      <c r="M61" s="651">
        <f>L61*E61/1000</f>
        <v>0.21944999999999998</v>
      </c>
    </row>
    <row r="62" spans="1:25" ht="45.75" customHeight="1" thickBot="1">
      <c r="A62" s="849"/>
      <c r="B62" s="849"/>
      <c r="C62" s="849"/>
      <c r="D62" s="849"/>
      <c r="E62" s="849"/>
      <c r="F62" s="849"/>
      <c r="G62" s="34">
        <f>SUM(G58:G61)</f>
        <v>5.52</v>
      </c>
      <c r="H62" s="34">
        <f>SUM(H58:H61)</f>
        <v>8.620000000000001</v>
      </c>
      <c r="I62" s="34">
        <f>SUM(I58:I61)</f>
        <v>24.939999999999998</v>
      </c>
      <c r="J62" s="34">
        <f>SUM(J58:J61)</f>
        <v>0</v>
      </c>
      <c r="K62" s="192">
        <f>SUM(K58:K61)</f>
        <v>202.39999999999998</v>
      </c>
      <c r="L62" s="192"/>
      <c r="M62" s="192">
        <f>SUM(M58:M61)</f>
        <v>7.03945</v>
      </c>
      <c r="P62" s="289"/>
      <c r="Q62" s="289"/>
      <c r="R62" s="289"/>
      <c r="S62" s="289"/>
      <c r="T62" s="289"/>
      <c r="U62" s="289"/>
      <c r="V62" s="289"/>
      <c r="W62" s="289"/>
      <c r="X62" s="289"/>
      <c r="Y62" s="289"/>
    </row>
    <row r="63" spans="1:25" s="289" customFormat="1" ht="60.75" customHeight="1" thickBot="1">
      <c r="A63" s="75" t="s">
        <v>134</v>
      </c>
      <c r="B63" s="65">
        <v>35</v>
      </c>
      <c r="C63" s="65"/>
      <c r="D63" s="76" t="s">
        <v>134</v>
      </c>
      <c r="E63" s="72">
        <v>35</v>
      </c>
      <c r="F63" s="72">
        <v>35</v>
      </c>
      <c r="G63" s="72">
        <v>2.49</v>
      </c>
      <c r="H63" s="72">
        <v>0.39</v>
      </c>
      <c r="I63" s="72">
        <v>16.24</v>
      </c>
      <c r="J63" s="206"/>
      <c r="K63" s="206">
        <v>80.15</v>
      </c>
      <c r="L63" s="210">
        <v>60.18</v>
      </c>
      <c r="M63" s="509">
        <f>L63*E63/1000</f>
        <v>2.1063</v>
      </c>
      <c r="P63"/>
      <c r="Q63"/>
      <c r="R63"/>
      <c r="S63"/>
      <c r="T63"/>
      <c r="U63"/>
      <c r="V63"/>
      <c r="W63"/>
      <c r="X63"/>
      <c r="Y63"/>
    </row>
    <row r="64" spans="1:13" ht="45.75" customHeight="1" thickBot="1">
      <c r="A64" s="861"/>
      <c r="B64" s="963"/>
      <c r="C64" s="963"/>
      <c r="D64" s="963"/>
      <c r="E64" s="963"/>
      <c r="F64" s="963"/>
      <c r="G64" s="963"/>
      <c r="H64" s="963"/>
      <c r="I64" s="963"/>
      <c r="J64" s="963"/>
      <c r="K64" s="963"/>
      <c r="L64" s="192"/>
      <c r="M64" s="320">
        <f>L64*E64/1000</f>
        <v>0</v>
      </c>
    </row>
    <row r="65" spans="1:13" ht="96.75" customHeight="1" thickBot="1">
      <c r="A65" s="229" t="s">
        <v>442</v>
      </c>
      <c r="B65" s="231">
        <v>200</v>
      </c>
      <c r="C65" s="231"/>
      <c r="D65" s="229" t="s">
        <v>442</v>
      </c>
      <c r="E65" s="555">
        <v>200</v>
      </c>
      <c r="F65" s="167">
        <v>200</v>
      </c>
      <c r="G65" s="612">
        <v>5.6</v>
      </c>
      <c r="H65" s="167">
        <v>6.4</v>
      </c>
      <c r="I65" s="167">
        <v>9.4</v>
      </c>
      <c r="J65" s="179">
        <v>12</v>
      </c>
      <c r="K65" s="179">
        <v>118</v>
      </c>
      <c r="L65" s="239">
        <v>137.5</v>
      </c>
      <c r="M65" s="178">
        <v>27.5</v>
      </c>
    </row>
    <row r="66" spans="1:25" ht="45.75" customHeight="1" thickBot="1">
      <c r="A66" s="849"/>
      <c r="B66" s="849"/>
      <c r="C66" s="849"/>
      <c r="D66" s="849"/>
      <c r="E66" s="849"/>
      <c r="F66" s="849"/>
      <c r="G66" s="34">
        <f>SUM(G65:G65)</f>
        <v>5.6</v>
      </c>
      <c r="H66" s="34">
        <f>SUM(H65:H65)</f>
        <v>6.4</v>
      </c>
      <c r="I66" s="34">
        <f>SUM(I65:I65)</f>
        <v>9.4</v>
      </c>
      <c r="J66" s="34">
        <f>SUM(J65:J65)</f>
        <v>12</v>
      </c>
      <c r="K66" s="192">
        <f>SUM(K65:K65)</f>
        <v>118</v>
      </c>
      <c r="L66" s="192"/>
      <c r="M66" s="192">
        <f>SUM(M65:M65)</f>
        <v>27.5</v>
      </c>
      <c r="P66" s="284"/>
      <c r="Q66" s="284"/>
      <c r="R66" s="284"/>
      <c r="S66" s="284"/>
      <c r="T66" s="284"/>
      <c r="U66" s="284"/>
      <c r="V66" s="284"/>
      <c r="W66" s="284"/>
      <c r="X66" s="284"/>
      <c r="Y66" s="284"/>
    </row>
    <row r="67" spans="1:25" s="284" customFormat="1" ht="42" customHeight="1" thickBot="1">
      <c r="A67" s="629" t="s">
        <v>400</v>
      </c>
      <c r="B67" s="331">
        <v>12</v>
      </c>
      <c r="C67" s="331"/>
      <c r="D67" s="628" t="s">
        <v>401</v>
      </c>
      <c r="E67" s="402">
        <v>12</v>
      </c>
      <c r="F67" s="46">
        <v>12</v>
      </c>
      <c r="G67" s="46">
        <v>0.88</v>
      </c>
      <c r="H67" s="46">
        <v>2.16</v>
      </c>
      <c r="I67" s="46">
        <v>8.04</v>
      </c>
      <c r="J67" s="184"/>
      <c r="K67" s="184">
        <v>55.2</v>
      </c>
      <c r="L67" s="390">
        <v>117.7</v>
      </c>
      <c r="M67" s="46">
        <f>L67*E67/1000</f>
        <v>1.4124</v>
      </c>
      <c r="P67"/>
      <c r="Q67"/>
      <c r="R67"/>
      <c r="S67"/>
      <c r="T67"/>
      <c r="U67"/>
      <c r="V67"/>
      <c r="W67"/>
      <c r="X67"/>
      <c r="Y67"/>
    </row>
    <row r="68" spans="1:13" ht="45.75" customHeight="1" thickBot="1">
      <c r="A68" s="859" t="s">
        <v>31</v>
      </c>
      <c r="B68" s="859"/>
      <c r="C68" s="859"/>
      <c r="D68" s="859"/>
      <c r="E68" s="859"/>
      <c r="F68" s="859"/>
      <c r="G68" s="34">
        <f>G62+G63+G66+G67</f>
        <v>14.49</v>
      </c>
      <c r="H68" s="34">
        <f>H62+H63+H66+I67</f>
        <v>23.450000000000003</v>
      </c>
      <c r="I68" s="34">
        <f>I62+I63+I66+I67</f>
        <v>58.61999999999999</v>
      </c>
      <c r="J68" s="34">
        <f>J62+J63+J66+J67</f>
        <v>12</v>
      </c>
      <c r="K68" s="192">
        <f>K62+K63+K66+K67</f>
        <v>455.74999999999994</v>
      </c>
      <c r="L68" s="192"/>
      <c r="M68" s="192">
        <f>M62+M63+M66+M67</f>
        <v>38.05815</v>
      </c>
    </row>
    <row r="69" spans="1:13" ht="45.75" customHeight="1" thickBot="1">
      <c r="A69" s="859" t="s">
        <v>32</v>
      </c>
      <c r="B69" s="859"/>
      <c r="C69" s="859"/>
      <c r="D69" s="859"/>
      <c r="E69" s="859"/>
      <c r="F69" s="859"/>
      <c r="G69" s="34">
        <f>G22+G26+G56+G68</f>
        <v>56.243</v>
      </c>
      <c r="H69" s="34">
        <f>H22+H26+H56+H68</f>
        <v>64.69300000000001</v>
      </c>
      <c r="I69" s="34">
        <f>I22+I26+I56+I68</f>
        <v>214.13</v>
      </c>
      <c r="J69" s="34">
        <f>J22+J26+J56+J68</f>
        <v>60.04</v>
      </c>
      <c r="K69" s="192">
        <f>K22+K26+K56+K68</f>
        <v>1645.95</v>
      </c>
      <c r="L69" s="192"/>
      <c r="M69" s="192">
        <f>M22+M26+M56+M68</f>
        <v>131.56306</v>
      </c>
    </row>
    <row r="70" spans="1:12" ht="46.5">
      <c r="A70" s="11"/>
      <c r="B70" s="11"/>
      <c r="C70" s="11"/>
      <c r="D70" s="12"/>
      <c r="E70" s="13"/>
      <c r="F70" s="13"/>
      <c r="G70" s="13"/>
      <c r="H70" s="13"/>
      <c r="I70" s="13"/>
      <c r="J70" s="13"/>
      <c r="K70" s="13"/>
      <c r="L70" s="338"/>
    </row>
    <row r="71" ht="46.5">
      <c r="L71" s="338"/>
    </row>
    <row r="72" ht="33.75">
      <c r="L72" s="13"/>
    </row>
  </sheetData>
  <sheetProtection/>
  <mergeCells count="42">
    <mergeCell ref="A54:F54"/>
    <mergeCell ref="A41:A49"/>
    <mergeCell ref="A68:F68"/>
    <mergeCell ref="A66:F66"/>
    <mergeCell ref="A56:F56"/>
    <mergeCell ref="A51:A53"/>
    <mergeCell ref="B51:B53"/>
    <mergeCell ref="C41:C49"/>
    <mergeCell ref="C51:C53"/>
    <mergeCell ref="A69:F69"/>
    <mergeCell ref="A57:K57"/>
    <mergeCell ref="A58:A61"/>
    <mergeCell ref="B58:B61"/>
    <mergeCell ref="A62:F62"/>
    <mergeCell ref="A64:K64"/>
    <mergeCell ref="C58:C61"/>
    <mergeCell ref="B34:B39"/>
    <mergeCell ref="A40:F40"/>
    <mergeCell ref="A27:K27"/>
    <mergeCell ref="A50:F50"/>
    <mergeCell ref="A34:A39"/>
    <mergeCell ref="B41:B49"/>
    <mergeCell ref="A33:F33"/>
    <mergeCell ref="A28:A32"/>
    <mergeCell ref="B28:B32"/>
    <mergeCell ref="C34:C39"/>
    <mergeCell ref="A6:K6"/>
    <mergeCell ref="A8:K8"/>
    <mergeCell ref="A9:A12"/>
    <mergeCell ref="B9:B12"/>
    <mergeCell ref="A14:A16"/>
    <mergeCell ref="B14:B16"/>
    <mergeCell ref="C9:C12"/>
    <mergeCell ref="A23:K23"/>
    <mergeCell ref="A21:F21"/>
    <mergeCell ref="A22:F22"/>
    <mergeCell ref="A18:A20"/>
    <mergeCell ref="B18:B20"/>
    <mergeCell ref="A13:F13"/>
    <mergeCell ref="A17:F17"/>
    <mergeCell ref="C14:C16"/>
    <mergeCell ref="C18:C20"/>
  </mergeCells>
  <printOptions/>
  <pageMargins left="0.7" right="0.7" top="0.75" bottom="0.75" header="0.3" footer="0.3"/>
  <pageSetup horizontalDpi="600" verticalDpi="600" orientation="portrait" paperSize="9" scale="21" r:id="rId1"/>
  <rowBreaks count="1" manualBreakCount="1">
    <brk id="69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3:M73"/>
  <sheetViews>
    <sheetView view="pageBreakPreview" zoomScale="26" zoomScaleSheetLayoutView="26" zoomScalePageLayoutView="0" workbookViewId="0" topLeftCell="A43">
      <selection activeCell="C44" sqref="C44"/>
    </sheetView>
  </sheetViews>
  <sheetFormatPr defaultColWidth="9.140625" defaultRowHeight="15"/>
  <cols>
    <col min="1" max="1" width="83.421875" style="3" customWidth="1"/>
    <col min="2" max="3" width="28.7109375" style="3" customWidth="1"/>
    <col min="4" max="4" width="75.00390625" style="0" customWidth="1"/>
    <col min="5" max="5" width="23.421875" style="2" customWidth="1"/>
    <col min="6" max="6" width="23.7109375" style="2" customWidth="1"/>
    <col min="7" max="7" width="28.7109375" style="2" customWidth="1"/>
    <col min="8" max="10" width="24.7109375" style="2" customWidth="1"/>
    <col min="11" max="11" width="34.00390625" style="2" customWidth="1"/>
    <col min="12" max="12" width="27.8515625" style="2" customWidth="1"/>
    <col min="13" max="13" width="20.421875" style="236" customWidth="1"/>
  </cols>
  <sheetData>
    <row r="3" spans="1:13" ht="61.5">
      <c r="A3" s="17"/>
      <c r="B3" s="85"/>
      <c r="C3" s="85"/>
      <c r="D3" s="121" t="s">
        <v>200</v>
      </c>
      <c r="E3" s="64"/>
      <c r="F3" s="120"/>
      <c r="G3" s="120"/>
      <c r="H3" s="120"/>
      <c r="I3" s="120"/>
      <c r="J3" s="120"/>
      <c r="K3" s="25" t="s">
        <v>443</v>
      </c>
      <c r="L3" s="25"/>
      <c r="M3" s="232"/>
    </row>
    <row r="4" spans="1:13" ht="47.25" thickBot="1">
      <c r="A4" s="17"/>
      <c r="B4" s="18"/>
      <c r="C4" s="18"/>
      <c r="D4" s="77" t="s">
        <v>150</v>
      </c>
      <c r="E4" s="32"/>
      <c r="F4" s="32"/>
      <c r="G4" s="32"/>
      <c r="H4" s="30"/>
      <c r="I4" s="32"/>
      <c r="J4" s="32"/>
      <c r="K4" s="32"/>
      <c r="L4" s="32"/>
      <c r="M4" s="232"/>
    </row>
    <row r="5" spans="1:13" ht="114.7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484" t="s">
        <v>284</v>
      </c>
      <c r="K5" s="211" t="s">
        <v>8</v>
      </c>
      <c r="L5" s="353" t="s">
        <v>260</v>
      </c>
      <c r="M5" s="320" t="s">
        <v>237</v>
      </c>
    </row>
    <row r="6" spans="1:13" ht="39.75" customHeight="1" thickBot="1">
      <c r="A6" s="67"/>
      <c r="B6" s="66"/>
      <c r="C6" s="66"/>
      <c r="D6" s="71"/>
      <c r="E6" s="69"/>
      <c r="F6" s="69"/>
      <c r="G6" s="69"/>
      <c r="H6" s="69"/>
      <c r="I6" s="69"/>
      <c r="J6" s="209"/>
      <c r="K6" s="209"/>
      <c r="L6" s="343"/>
      <c r="M6" s="320"/>
    </row>
    <row r="7" spans="1:13" ht="60" customHeight="1" thickBot="1">
      <c r="A7" s="67"/>
      <c r="B7" s="79"/>
      <c r="C7" s="79"/>
      <c r="D7" s="80"/>
      <c r="E7" s="706"/>
      <c r="F7" s="69"/>
      <c r="G7" s="69"/>
      <c r="H7" s="69"/>
      <c r="I7" s="69"/>
      <c r="J7" s="209"/>
      <c r="K7" s="209"/>
      <c r="L7" s="343"/>
      <c r="M7" s="320"/>
    </row>
    <row r="8" spans="1:13" ht="45.75" customHeight="1" thickBot="1">
      <c r="A8" s="765" t="s">
        <v>56</v>
      </c>
      <c r="B8" s="1003">
        <v>150</v>
      </c>
      <c r="C8" s="477"/>
      <c r="D8" s="146" t="s">
        <v>121</v>
      </c>
      <c r="E8" s="147">
        <v>25</v>
      </c>
      <c r="F8" s="147">
        <v>25</v>
      </c>
      <c r="G8" s="147">
        <v>1.75</v>
      </c>
      <c r="H8" s="147">
        <v>0.25</v>
      </c>
      <c r="I8" s="147">
        <v>17.85</v>
      </c>
      <c r="J8" s="225"/>
      <c r="K8" s="225">
        <v>82.5</v>
      </c>
      <c r="L8" s="373">
        <v>53.9</v>
      </c>
      <c r="M8" s="348">
        <f aca="true" t="shared" si="0" ref="M8:M62">L8*E8/1000</f>
        <v>1.3475</v>
      </c>
    </row>
    <row r="9" spans="1:13" ht="45.75" customHeight="1" thickBot="1">
      <c r="A9" s="1001"/>
      <c r="B9" s="1001"/>
      <c r="C9" s="504"/>
      <c r="D9" s="148" t="s">
        <v>98</v>
      </c>
      <c r="E9" s="140">
        <v>100</v>
      </c>
      <c r="F9" s="140">
        <v>100</v>
      </c>
      <c r="G9" s="140">
        <v>2.8</v>
      </c>
      <c r="H9" s="140">
        <v>3.2</v>
      </c>
      <c r="I9" s="140">
        <v>4.7</v>
      </c>
      <c r="J9" s="194">
        <v>1.3</v>
      </c>
      <c r="K9" s="194">
        <v>59</v>
      </c>
      <c r="L9" s="372">
        <v>39.6</v>
      </c>
      <c r="M9" s="348">
        <f t="shared" si="0"/>
        <v>3.96</v>
      </c>
    </row>
    <row r="10" spans="1:13" ht="45.75" customHeight="1" thickBot="1">
      <c r="A10" s="1001"/>
      <c r="B10" s="1001"/>
      <c r="C10" s="504">
        <v>66</v>
      </c>
      <c r="D10" s="148" t="s">
        <v>100</v>
      </c>
      <c r="E10" s="140">
        <v>3</v>
      </c>
      <c r="F10" s="140">
        <v>3</v>
      </c>
      <c r="G10" s="140"/>
      <c r="H10" s="140"/>
      <c r="I10" s="140">
        <v>2.86</v>
      </c>
      <c r="J10" s="194"/>
      <c r="K10" s="194">
        <v>11.7</v>
      </c>
      <c r="L10" s="372">
        <v>43.89</v>
      </c>
      <c r="M10" s="348">
        <f t="shared" si="0"/>
        <v>0.13167</v>
      </c>
    </row>
    <row r="11" spans="1:13" ht="45.75" customHeight="1" thickBot="1">
      <c r="A11" s="1002"/>
      <c r="B11" s="1002"/>
      <c r="C11" s="505"/>
      <c r="D11" s="148" t="s">
        <v>99</v>
      </c>
      <c r="E11" s="140">
        <v>3</v>
      </c>
      <c r="F11" s="140">
        <v>3</v>
      </c>
      <c r="G11" s="140">
        <v>0.01</v>
      </c>
      <c r="H11" s="140">
        <v>2.35</v>
      </c>
      <c r="I11" s="140">
        <v>0.01</v>
      </c>
      <c r="J11" s="194"/>
      <c r="K11" s="194">
        <v>22.02</v>
      </c>
      <c r="L11" s="372">
        <v>429</v>
      </c>
      <c r="M11" s="348">
        <f t="shared" si="0"/>
        <v>1.287</v>
      </c>
    </row>
    <row r="12" spans="1:13" ht="45.75" customHeight="1" thickBot="1">
      <c r="A12" s="968"/>
      <c r="B12" s="968"/>
      <c r="C12" s="968"/>
      <c r="D12" s="968"/>
      <c r="E12" s="968"/>
      <c r="F12" s="968"/>
      <c r="G12" s="141">
        <f>SUM(G8:G11)</f>
        <v>4.56</v>
      </c>
      <c r="H12" s="141">
        <f>SUM(H8:H11)</f>
        <v>5.800000000000001</v>
      </c>
      <c r="I12" s="141">
        <f>SUM(I8:I11)</f>
        <v>25.42</v>
      </c>
      <c r="J12" s="141">
        <f>SUM(J8:J11)</f>
        <v>1.3</v>
      </c>
      <c r="K12" s="223">
        <f>SUM(K8:K11)</f>
        <v>175.22</v>
      </c>
      <c r="L12" s="223"/>
      <c r="M12" s="223">
        <f>SUM(M8:M11)</f>
        <v>6.72617</v>
      </c>
    </row>
    <row r="13" spans="1:13" ht="42" customHeight="1" thickBot="1">
      <c r="A13" s="765" t="s">
        <v>236</v>
      </c>
      <c r="B13" s="873" t="s">
        <v>448</v>
      </c>
      <c r="C13" s="439"/>
      <c r="D13" s="71" t="s">
        <v>46</v>
      </c>
      <c r="E13" s="72">
        <v>25</v>
      </c>
      <c r="F13" s="72">
        <v>25</v>
      </c>
      <c r="G13" s="72">
        <v>1.77</v>
      </c>
      <c r="H13" s="72">
        <v>0.27</v>
      </c>
      <c r="I13" s="72">
        <v>11.6</v>
      </c>
      <c r="J13" s="206"/>
      <c r="K13" s="206">
        <v>57.25</v>
      </c>
      <c r="L13" s="343">
        <v>60.18</v>
      </c>
      <c r="M13" s="348">
        <f t="shared" si="0"/>
        <v>1.5045</v>
      </c>
    </row>
    <row r="14" spans="1:13" ht="48.75" customHeight="1" thickBot="1">
      <c r="A14" s="855"/>
      <c r="B14" s="874"/>
      <c r="C14" s="547"/>
      <c r="D14" s="71" t="s">
        <v>235</v>
      </c>
      <c r="E14" s="398">
        <v>5</v>
      </c>
      <c r="F14" s="70">
        <v>5</v>
      </c>
      <c r="G14" s="70">
        <v>1.3</v>
      </c>
      <c r="H14" s="70">
        <v>1.29</v>
      </c>
      <c r="I14" s="70"/>
      <c r="J14" s="187">
        <v>0.13</v>
      </c>
      <c r="K14" s="187">
        <v>16.9</v>
      </c>
      <c r="L14" s="343">
        <v>418</v>
      </c>
      <c r="M14" s="320">
        <f t="shared" si="0"/>
        <v>2.09</v>
      </c>
    </row>
    <row r="15" spans="1:13" ht="45.75" customHeight="1" thickBot="1">
      <c r="A15" s="856"/>
      <c r="B15" s="875"/>
      <c r="C15" s="440"/>
      <c r="D15" s="71" t="s">
        <v>99</v>
      </c>
      <c r="E15" s="70">
        <v>5</v>
      </c>
      <c r="F15" s="70">
        <v>5</v>
      </c>
      <c r="G15" s="70">
        <v>0.02</v>
      </c>
      <c r="H15" s="70">
        <v>3.92</v>
      </c>
      <c r="I15" s="70">
        <v>0.02</v>
      </c>
      <c r="J15" s="187"/>
      <c r="K15" s="187">
        <v>36.7</v>
      </c>
      <c r="L15" s="210">
        <v>429</v>
      </c>
      <c r="M15" s="348">
        <f t="shared" si="0"/>
        <v>2.145</v>
      </c>
    </row>
    <row r="16" spans="1:13" ht="45.75" customHeight="1" thickBot="1">
      <c r="A16" s="849"/>
      <c r="B16" s="849"/>
      <c r="C16" s="849"/>
      <c r="D16" s="849"/>
      <c r="E16" s="849"/>
      <c r="F16" s="849"/>
      <c r="G16" s="34">
        <f>SUM(G13:G15)</f>
        <v>3.0900000000000003</v>
      </c>
      <c r="H16" s="34">
        <f>SUM(H13:H15)</f>
        <v>5.48</v>
      </c>
      <c r="I16" s="34">
        <f>SUM(I13:I15)</f>
        <v>11.62</v>
      </c>
      <c r="J16" s="192"/>
      <c r="K16" s="192">
        <f>SUM(K13:K15)</f>
        <v>110.85000000000001</v>
      </c>
      <c r="L16" s="192"/>
      <c r="M16" s="192">
        <f>SUM(M13:M15)</f>
        <v>5.7395</v>
      </c>
    </row>
    <row r="17" spans="1:13" ht="45.75" customHeight="1" thickBot="1">
      <c r="A17" s="862" t="s">
        <v>270</v>
      </c>
      <c r="B17" s="800">
        <v>150</v>
      </c>
      <c r="C17" s="722">
        <v>16</v>
      </c>
      <c r="D17" s="68" t="s">
        <v>271</v>
      </c>
      <c r="E17" s="70">
        <v>1</v>
      </c>
      <c r="F17" s="70">
        <v>1</v>
      </c>
      <c r="G17" s="70"/>
      <c r="H17" s="70"/>
      <c r="I17" s="70">
        <v>0.64</v>
      </c>
      <c r="J17" s="187"/>
      <c r="K17" s="187">
        <v>2.94</v>
      </c>
      <c r="L17" s="210">
        <v>1100</v>
      </c>
      <c r="M17" s="348">
        <f t="shared" si="0"/>
        <v>1.1</v>
      </c>
    </row>
    <row r="18" spans="1:13" ht="45.75" customHeight="1" thickBot="1">
      <c r="A18" s="862"/>
      <c r="B18" s="800"/>
      <c r="C18" s="857"/>
      <c r="D18" s="68" t="s">
        <v>24</v>
      </c>
      <c r="E18" s="140">
        <v>100</v>
      </c>
      <c r="F18" s="140">
        <v>100</v>
      </c>
      <c r="G18" s="140">
        <v>2.8</v>
      </c>
      <c r="H18" s="140">
        <v>3.2</v>
      </c>
      <c r="I18" s="140">
        <v>4.7</v>
      </c>
      <c r="J18" s="194">
        <v>1.3</v>
      </c>
      <c r="K18" s="194">
        <v>59</v>
      </c>
      <c r="L18" s="372">
        <v>39.6</v>
      </c>
      <c r="M18" s="348">
        <f t="shared" si="0"/>
        <v>3.96</v>
      </c>
    </row>
    <row r="19" spans="1:13" ht="45.75" customHeight="1" thickBot="1">
      <c r="A19" s="862"/>
      <c r="B19" s="800"/>
      <c r="C19" s="858"/>
      <c r="D19" s="68" t="s">
        <v>13</v>
      </c>
      <c r="E19" s="70">
        <v>8</v>
      </c>
      <c r="F19" s="70">
        <v>8</v>
      </c>
      <c r="G19" s="70"/>
      <c r="H19" s="70"/>
      <c r="I19" s="70">
        <v>7.64</v>
      </c>
      <c r="J19" s="187"/>
      <c r="K19" s="187">
        <v>31.2</v>
      </c>
      <c r="L19" s="210">
        <v>43.89</v>
      </c>
      <c r="M19" s="348">
        <f t="shared" si="0"/>
        <v>0.35112</v>
      </c>
    </row>
    <row r="20" spans="1:13" ht="45.75" customHeight="1" thickBot="1">
      <c r="A20" s="849"/>
      <c r="B20" s="849"/>
      <c r="C20" s="849"/>
      <c r="D20" s="849"/>
      <c r="E20" s="849"/>
      <c r="F20" s="849"/>
      <c r="G20" s="34">
        <f>SUM(G17:G19)</f>
        <v>2.8</v>
      </c>
      <c r="H20" s="34">
        <f>SUM(H17:H19)</f>
        <v>3.2</v>
      </c>
      <c r="I20" s="34">
        <f>SUM(I17:I19)</f>
        <v>12.98</v>
      </c>
      <c r="J20" s="34">
        <f>SUM(J17:J19)</f>
        <v>1.3</v>
      </c>
      <c r="K20" s="192">
        <f>SUM(K17:K19)</f>
        <v>93.14</v>
      </c>
      <c r="L20" s="192"/>
      <c r="M20" s="192">
        <f>SUM(M17:M19)</f>
        <v>5.41112</v>
      </c>
    </row>
    <row r="21" spans="1:13" ht="45.75" customHeight="1" thickBot="1">
      <c r="A21" s="859" t="s">
        <v>30</v>
      </c>
      <c r="B21" s="859"/>
      <c r="C21" s="859"/>
      <c r="D21" s="859"/>
      <c r="E21" s="859"/>
      <c r="F21" s="859"/>
      <c r="G21" s="34">
        <f>G6+G12+G16+G20</f>
        <v>10.45</v>
      </c>
      <c r="H21" s="34">
        <f>H6+H12+H16+H20</f>
        <v>14.48</v>
      </c>
      <c r="I21" s="34">
        <f>I6+I12+I16+I20</f>
        <v>50.019999999999996</v>
      </c>
      <c r="J21" s="34">
        <f>J6+J12+J16+J20</f>
        <v>2.6</v>
      </c>
      <c r="K21" s="192">
        <f>K6+K12+K16+K20</f>
        <v>379.21</v>
      </c>
      <c r="L21" s="192"/>
      <c r="M21" s="192">
        <f>M6+M12+M16+M20</f>
        <v>17.87679</v>
      </c>
    </row>
    <row r="22" spans="1:13" ht="45.75" customHeight="1" thickBot="1">
      <c r="A22" s="877" t="s">
        <v>14</v>
      </c>
      <c r="B22" s="877"/>
      <c r="C22" s="877"/>
      <c r="D22" s="877"/>
      <c r="E22" s="877"/>
      <c r="F22" s="877"/>
      <c r="G22" s="877"/>
      <c r="H22" s="877"/>
      <c r="I22" s="877"/>
      <c r="J22" s="878"/>
      <c r="K22" s="878"/>
      <c r="L22" s="354"/>
      <c r="M22" s="348">
        <f t="shared" si="0"/>
        <v>0</v>
      </c>
    </row>
    <row r="23" spans="1:13" ht="60" customHeight="1" thickBot="1">
      <c r="A23" s="67" t="s">
        <v>10</v>
      </c>
      <c r="B23" s="79">
        <v>70</v>
      </c>
      <c r="C23" s="79"/>
      <c r="D23" s="80" t="s">
        <v>97</v>
      </c>
      <c r="E23" s="513">
        <v>70</v>
      </c>
      <c r="F23" s="69">
        <v>62</v>
      </c>
      <c r="G23" s="69">
        <v>0.28</v>
      </c>
      <c r="H23" s="69">
        <v>0.25</v>
      </c>
      <c r="I23" s="69">
        <v>5.54</v>
      </c>
      <c r="J23" s="209">
        <v>102</v>
      </c>
      <c r="K23" s="209">
        <v>27.72</v>
      </c>
      <c r="L23" s="343">
        <v>73.7</v>
      </c>
      <c r="M23" s="320">
        <f>L23*E23/1000</f>
        <v>5.159</v>
      </c>
    </row>
    <row r="24" spans="1:13" s="289" customFormat="1" ht="51.75" customHeight="1" thickBot="1">
      <c r="A24" s="67"/>
      <c r="B24" s="66"/>
      <c r="C24" s="66"/>
      <c r="D24" s="68"/>
      <c r="E24" s="70"/>
      <c r="F24" s="70"/>
      <c r="G24" s="70"/>
      <c r="H24" s="70"/>
      <c r="I24" s="304"/>
      <c r="J24" s="503"/>
      <c r="K24" s="305"/>
      <c r="L24" s="377"/>
      <c r="M24" s="348"/>
    </row>
    <row r="25" spans="1:13" s="289" customFormat="1" ht="51.75" customHeight="1" thickBot="1">
      <c r="A25" s="78"/>
      <c r="B25" s="66"/>
      <c r="C25" s="66"/>
      <c r="D25" s="68"/>
      <c r="E25" s="70"/>
      <c r="F25" s="70"/>
      <c r="G25" s="70">
        <f>SUM(G23:G24)</f>
        <v>0.28</v>
      </c>
      <c r="H25" s="70">
        <f aca="true" t="shared" si="1" ref="H25:M25">SUM(H23:H24)</f>
        <v>0.25</v>
      </c>
      <c r="I25" s="70">
        <f t="shared" si="1"/>
        <v>5.54</v>
      </c>
      <c r="J25" s="70">
        <f t="shared" si="1"/>
        <v>102</v>
      </c>
      <c r="K25" s="70">
        <f t="shared" si="1"/>
        <v>27.72</v>
      </c>
      <c r="L25" s="70"/>
      <c r="M25" s="70">
        <f t="shared" si="1"/>
        <v>5.159</v>
      </c>
    </row>
    <row r="26" spans="1:13" ht="45.75" customHeight="1" thickBot="1">
      <c r="A26" s="859" t="s">
        <v>16</v>
      </c>
      <c r="B26" s="859"/>
      <c r="C26" s="859"/>
      <c r="D26" s="859"/>
      <c r="E26" s="859"/>
      <c r="F26" s="859"/>
      <c r="G26" s="859"/>
      <c r="H26" s="859"/>
      <c r="I26" s="859"/>
      <c r="J26" s="876"/>
      <c r="K26" s="860"/>
      <c r="L26" s="338"/>
      <c r="M26" s="348">
        <f t="shared" si="0"/>
        <v>0</v>
      </c>
    </row>
    <row r="27" spans="1:13" ht="45.75" customHeight="1" thickBot="1">
      <c r="A27" s="885" t="s">
        <v>238</v>
      </c>
      <c r="B27" s="959">
        <v>50</v>
      </c>
      <c r="C27" s="444"/>
      <c r="D27" s="71" t="s">
        <v>22</v>
      </c>
      <c r="E27" s="69">
        <v>7</v>
      </c>
      <c r="F27" s="69">
        <v>6</v>
      </c>
      <c r="G27" s="69">
        <v>0.02</v>
      </c>
      <c r="H27" s="69"/>
      <c r="I27" s="209">
        <v>0.44</v>
      </c>
      <c r="J27" s="343">
        <v>0.3</v>
      </c>
      <c r="K27" s="209">
        <v>2.02</v>
      </c>
      <c r="L27" s="343">
        <v>20.9</v>
      </c>
      <c r="M27" s="348">
        <f t="shared" si="0"/>
        <v>0.14629999999999999</v>
      </c>
    </row>
    <row r="28" spans="1:13" ht="45.75" customHeight="1" thickBot="1">
      <c r="A28" s="997"/>
      <c r="B28" s="999"/>
      <c r="C28" s="506"/>
      <c r="D28" s="73" t="s">
        <v>18</v>
      </c>
      <c r="E28" s="246">
        <v>4</v>
      </c>
      <c r="F28" s="246">
        <v>4</v>
      </c>
      <c r="G28" s="246"/>
      <c r="H28" s="246">
        <v>3.75</v>
      </c>
      <c r="I28" s="245"/>
      <c r="J28" s="210"/>
      <c r="K28" s="245">
        <v>34.92</v>
      </c>
      <c r="L28" s="210">
        <v>80.6</v>
      </c>
      <c r="M28" s="348">
        <f t="shared" si="0"/>
        <v>0.32239999999999996</v>
      </c>
    </row>
    <row r="29" spans="1:13" ht="45.75" customHeight="1" thickBot="1">
      <c r="A29" s="997"/>
      <c r="B29" s="999"/>
      <c r="C29" s="447">
        <v>63</v>
      </c>
      <c r="D29" s="68" t="s">
        <v>40</v>
      </c>
      <c r="E29" s="74">
        <v>3</v>
      </c>
      <c r="F29" s="74">
        <v>3</v>
      </c>
      <c r="G29" s="74"/>
      <c r="H29" s="74"/>
      <c r="I29" s="203">
        <v>2.86</v>
      </c>
      <c r="J29" s="343"/>
      <c r="K29" s="203">
        <v>11.7</v>
      </c>
      <c r="L29" s="343">
        <v>43.89</v>
      </c>
      <c r="M29" s="348">
        <f t="shared" si="0"/>
        <v>0.13167</v>
      </c>
    </row>
    <row r="30" spans="1:13" ht="45.75" customHeight="1" thickBot="1">
      <c r="A30" s="997"/>
      <c r="B30" s="999"/>
      <c r="C30" s="447"/>
      <c r="D30" s="81" t="s">
        <v>250</v>
      </c>
      <c r="E30" s="74">
        <v>40</v>
      </c>
      <c r="F30" s="74">
        <v>32</v>
      </c>
      <c r="G30" s="74">
        <v>0.58</v>
      </c>
      <c r="H30" s="74">
        <v>0.03</v>
      </c>
      <c r="I30" s="203">
        <v>1.5</v>
      </c>
      <c r="J30" s="343">
        <v>14.4</v>
      </c>
      <c r="K30" s="203">
        <v>8.64</v>
      </c>
      <c r="L30" s="343">
        <v>20.9</v>
      </c>
      <c r="M30" s="348">
        <f t="shared" si="0"/>
        <v>0.836</v>
      </c>
    </row>
    <row r="31" spans="1:13" ht="45.75" customHeight="1" thickBot="1">
      <c r="A31" s="998"/>
      <c r="B31" s="1000"/>
      <c r="C31" s="448"/>
      <c r="D31" s="81" t="s">
        <v>256</v>
      </c>
      <c r="E31" s="70">
        <v>10</v>
      </c>
      <c r="F31" s="70">
        <v>10</v>
      </c>
      <c r="G31" s="70">
        <v>0.07</v>
      </c>
      <c r="H31" s="70"/>
      <c r="I31" s="187">
        <v>1.17</v>
      </c>
      <c r="J31" s="210">
        <v>14.5</v>
      </c>
      <c r="K31" s="245">
        <v>5.3</v>
      </c>
      <c r="L31" s="210">
        <v>73.7</v>
      </c>
      <c r="M31" s="348">
        <f t="shared" si="0"/>
        <v>0.737</v>
      </c>
    </row>
    <row r="32" spans="1:13" ht="45.75" customHeight="1" thickBot="1">
      <c r="A32" s="860"/>
      <c r="B32" s="963"/>
      <c r="C32" s="963"/>
      <c r="D32" s="963"/>
      <c r="E32" s="963"/>
      <c r="F32" s="993"/>
      <c r="G32" s="34">
        <f>SUM(G27:G31)</f>
        <v>0.6699999999999999</v>
      </c>
      <c r="H32" s="34">
        <f>SUM(H27:H31)</f>
        <v>3.78</v>
      </c>
      <c r="I32" s="192">
        <f>SUM(I27:I31)</f>
        <v>5.97</v>
      </c>
      <c r="J32" s="192">
        <f>SUM(J27:J31)</f>
        <v>29.200000000000003</v>
      </c>
      <c r="K32" s="438">
        <f>SUM(K27:K31)</f>
        <v>62.58</v>
      </c>
      <c r="L32" s="192"/>
      <c r="M32" s="192">
        <f>SUM(M27:M31)</f>
        <v>2.17337</v>
      </c>
    </row>
    <row r="33" spans="1:13" ht="45.75" customHeight="1" thickBot="1">
      <c r="A33" s="765" t="s">
        <v>438</v>
      </c>
      <c r="B33" s="722">
        <v>150</v>
      </c>
      <c r="C33" s="479"/>
      <c r="D33" s="80" t="s">
        <v>103</v>
      </c>
      <c r="E33" s="397">
        <v>10</v>
      </c>
      <c r="F33" s="281">
        <v>10</v>
      </c>
      <c r="G33" s="281">
        <v>2.02</v>
      </c>
      <c r="H33" s="281">
        <v>0.28</v>
      </c>
      <c r="I33" s="281">
        <v>0</v>
      </c>
      <c r="J33" s="285">
        <v>0</v>
      </c>
      <c r="K33" s="285">
        <v>10.6</v>
      </c>
      <c r="L33" s="325">
        <v>429</v>
      </c>
      <c r="M33" s="348">
        <f>L33*E33/1000</f>
        <v>4.29</v>
      </c>
    </row>
    <row r="34" spans="1:13" ht="45.75" customHeight="1" thickBot="1">
      <c r="A34" s="723"/>
      <c r="B34" s="723"/>
      <c r="C34" s="480"/>
      <c r="D34" s="73" t="s">
        <v>102</v>
      </c>
      <c r="E34" s="70">
        <v>40</v>
      </c>
      <c r="F34" s="70">
        <v>28</v>
      </c>
      <c r="G34" s="70">
        <v>0.5</v>
      </c>
      <c r="H34" s="70">
        <v>0.11</v>
      </c>
      <c r="I34" s="70">
        <v>4.56</v>
      </c>
      <c r="J34" s="187"/>
      <c r="K34" s="187">
        <v>22.4</v>
      </c>
      <c r="L34" s="210">
        <v>17.6</v>
      </c>
      <c r="M34" s="348">
        <f>L34*E34/1000</f>
        <v>0.704</v>
      </c>
    </row>
    <row r="35" spans="1:13" ht="45.75" customHeight="1" thickBot="1">
      <c r="A35" s="723"/>
      <c r="B35" s="723"/>
      <c r="C35" s="480"/>
      <c r="D35" s="73"/>
      <c r="E35" s="711"/>
      <c r="F35" s="711"/>
      <c r="G35" s="711"/>
      <c r="H35" s="711"/>
      <c r="I35" s="711"/>
      <c r="J35" s="712"/>
      <c r="K35" s="712"/>
      <c r="L35" s="210"/>
      <c r="M35" s="348"/>
    </row>
    <row r="36" spans="1:13" ht="45.75" customHeight="1" thickBot="1">
      <c r="A36" s="723"/>
      <c r="B36" s="723"/>
      <c r="C36" s="480">
        <v>42</v>
      </c>
      <c r="D36" s="73" t="s">
        <v>105</v>
      </c>
      <c r="E36" s="74">
        <v>10</v>
      </c>
      <c r="F36" s="74">
        <v>8</v>
      </c>
      <c r="G36" s="74">
        <v>0.02</v>
      </c>
      <c r="H36" s="74"/>
      <c r="I36" s="74">
        <v>0.58</v>
      </c>
      <c r="J36" s="203"/>
      <c r="K36" s="203">
        <v>2.7</v>
      </c>
      <c r="L36" s="343">
        <v>20.9</v>
      </c>
      <c r="M36" s="348">
        <f>L36*E36/1000</f>
        <v>0.209</v>
      </c>
    </row>
    <row r="37" spans="1:13" ht="45.75" customHeight="1" thickBot="1">
      <c r="A37" s="723"/>
      <c r="B37" s="723"/>
      <c r="C37" s="480"/>
      <c r="D37" s="73" t="s">
        <v>106</v>
      </c>
      <c r="E37" s="74">
        <v>10</v>
      </c>
      <c r="F37" s="74">
        <v>8</v>
      </c>
      <c r="G37" s="74">
        <v>0.16</v>
      </c>
      <c r="H37" s="74"/>
      <c r="I37" s="74">
        <v>0.8</v>
      </c>
      <c r="J37" s="203"/>
      <c r="K37" s="203">
        <v>3.36</v>
      </c>
      <c r="L37" s="343">
        <v>20.9</v>
      </c>
      <c r="M37" s="348">
        <f>L37*E37/1000</f>
        <v>0.209</v>
      </c>
    </row>
    <row r="38" spans="1:13" ht="45.75" customHeight="1" thickBot="1">
      <c r="A38" s="723"/>
      <c r="B38" s="723"/>
      <c r="C38" s="480"/>
      <c r="D38" s="73" t="s">
        <v>133</v>
      </c>
      <c r="E38" s="74">
        <v>5</v>
      </c>
      <c r="F38" s="74">
        <v>5</v>
      </c>
      <c r="G38" s="74">
        <v>0.47</v>
      </c>
      <c r="H38" s="74">
        <v>0.06</v>
      </c>
      <c r="I38" s="74">
        <v>3.73</v>
      </c>
      <c r="J38" s="203"/>
      <c r="K38" s="203">
        <v>16</v>
      </c>
      <c r="L38" s="343">
        <v>24.2</v>
      </c>
      <c r="M38" s="348">
        <f>L38*E38/1000</f>
        <v>0.121</v>
      </c>
    </row>
    <row r="39" spans="1:13" ht="45.75" customHeight="1" thickBot="1">
      <c r="A39" s="849"/>
      <c r="B39" s="849"/>
      <c r="C39" s="849"/>
      <c r="D39" s="849"/>
      <c r="E39" s="849"/>
      <c r="F39" s="849"/>
      <c r="G39" s="34">
        <f>SUM(G33:G38)</f>
        <v>3.17</v>
      </c>
      <c r="H39" s="34">
        <f>SUM(H33:H38)</f>
        <v>0.45</v>
      </c>
      <c r="I39" s="34">
        <f>SUM(I33:I38)</f>
        <v>9.67</v>
      </c>
      <c r="J39" s="34">
        <f>SUM(J33:J38)</f>
        <v>0</v>
      </c>
      <c r="K39" s="192">
        <f>SUM(K33:K38)</f>
        <v>55.06</v>
      </c>
      <c r="L39" s="192"/>
      <c r="M39" s="192">
        <f>SUM(M33:M38)</f>
        <v>5.5329999999999995</v>
      </c>
    </row>
    <row r="40" spans="1:13" ht="45.75" customHeight="1" thickBot="1">
      <c r="A40" s="765" t="s">
        <v>456</v>
      </c>
      <c r="B40" s="722" t="s">
        <v>415</v>
      </c>
      <c r="C40" s="479"/>
      <c r="D40" s="80" t="s">
        <v>119</v>
      </c>
      <c r="E40" s="403">
        <v>120</v>
      </c>
      <c r="F40" s="271">
        <v>70</v>
      </c>
      <c r="G40" s="271">
        <v>25.2</v>
      </c>
      <c r="H40" s="271">
        <v>4.87</v>
      </c>
      <c r="I40" s="271"/>
      <c r="J40" s="272"/>
      <c r="K40" s="272">
        <v>102.3</v>
      </c>
      <c r="L40" s="378">
        <v>253</v>
      </c>
      <c r="M40" s="348">
        <f t="shared" si="0"/>
        <v>30.36</v>
      </c>
    </row>
    <row r="41" spans="1:13" ht="45.75" customHeight="1" thickBot="1">
      <c r="A41" s="723"/>
      <c r="B41" s="723"/>
      <c r="C41" s="480"/>
      <c r="D41" s="73" t="s">
        <v>46</v>
      </c>
      <c r="E41" s="74">
        <v>6</v>
      </c>
      <c r="F41" s="74">
        <v>6</v>
      </c>
      <c r="G41" s="74">
        <v>0.43</v>
      </c>
      <c r="H41" s="74">
        <v>0.07</v>
      </c>
      <c r="I41" s="74">
        <v>2.78</v>
      </c>
      <c r="J41" s="203"/>
      <c r="K41" s="203">
        <v>13.74</v>
      </c>
      <c r="L41" s="343">
        <v>60.18</v>
      </c>
      <c r="M41" s="348">
        <f t="shared" si="0"/>
        <v>0.36107999999999996</v>
      </c>
    </row>
    <row r="42" spans="1:13" ht="45.75" customHeight="1" thickBot="1">
      <c r="A42" s="723"/>
      <c r="B42" s="723"/>
      <c r="C42" s="480"/>
      <c r="D42" s="71" t="s">
        <v>186</v>
      </c>
      <c r="E42" s="70">
        <v>5</v>
      </c>
      <c r="F42" s="70">
        <v>5</v>
      </c>
      <c r="G42" s="70">
        <v>0.55</v>
      </c>
      <c r="H42" s="70">
        <v>0.08</v>
      </c>
      <c r="I42" s="70">
        <v>3.47</v>
      </c>
      <c r="J42" s="187"/>
      <c r="K42" s="187">
        <v>17.1</v>
      </c>
      <c r="L42" s="210">
        <v>57.2</v>
      </c>
      <c r="M42" s="348">
        <f t="shared" si="0"/>
        <v>0.286</v>
      </c>
    </row>
    <row r="43" spans="1:13" ht="45.75" customHeight="1" thickBot="1">
      <c r="A43" s="723"/>
      <c r="B43" s="723"/>
      <c r="C43" s="480"/>
      <c r="D43" s="73" t="s">
        <v>91</v>
      </c>
      <c r="E43" s="74">
        <v>4</v>
      </c>
      <c r="F43" s="74">
        <v>3.48</v>
      </c>
      <c r="G43" s="74">
        <v>0.64</v>
      </c>
      <c r="H43" s="74">
        <v>1.03</v>
      </c>
      <c r="I43" s="74">
        <v>0.01</v>
      </c>
      <c r="J43" s="203"/>
      <c r="K43" s="203">
        <v>11.5</v>
      </c>
      <c r="L43" s="343">
        <v>178.75</v>
      </c>
      <c r="M43" s="348">
        <f t="shared" si="0"/>
        <v>0.715</v>
      </c>
    </row>
    <row r="44" spans="1:13" ht="45.75" customHeight="1" thickBot="1">
      <c r="A44" s="723"/>
      <c r="B44" s="723"/>
      <c r="C44" s="480">
        <v>54.24</v>
      </c>
      <c r="D44" s="73" t="s">
        <v>90</v>
      </c>
      <c r="E44" s="74">
        <v>10</v>
      </c>
      <c r="F44" s="74">
        <v>110</v>
      </c>
      <c r="G44" s="74">
        <v>0.28</v>
      </c>
      <c r="H44" s="74">
        <v>0.32</v>
      </c>
      <c r="I44" s="74">
        <v>0.47</v>
      </c>
      <c r="J44" s="203">
        <v>0.13</v>
      </c>
      <c r="K44" s="203">
        <v>5.8</v>
      </c>
      <c r="L44" s="343">
        <v>39.6</v>
      </c>
      <c r="M44" s="348">
        <f t="shared" si="0"/>
        <v>0.396</v>
      </c>
    </row>
    <row r="45" spans="1:13" ht="45.75" customHeight="1" thickBot="1">
      <c r="A45" s="723"/>
      <c r="B45" s="723"/>
      <c r="C45" s="480"/>
      <c r="D45" s="52" t="s">
        <v>93</v>
      </c>
      <c r="E45" s="246">
        <v>4</v>
      </c>
      <c r="F45" s="246">
        <v>4</v>
      </c>
      <c r="G45" s="246"/>
      <c r="H45" s="246">
        <v>3.75</v>
      </c>
      <c r="I45" s="246"/>
      <c r="J45" s="245"/>
      <c r="K45" s="245">
        <v>34.92</v>
      </c>
      <c r="L45" s="343">
        <v>80.6</v>
      </c>
      <c r="M45" s="348">
        <f t="shared" si="0"/>
        <v>0.32239999999999996</v>
      </c>
    </row>
    <row r="46" spans="1:13" ht="45.75" customHeight="1" thickBot="1">
      <c r="A46" s="723"/>
      <c r="B46" s="723"/>
      <c r="C46" s="480"/>
      <c r="D46" s="71" t="s">
        <v>431</v>
      </c>
      <c r="E46" s="72">
        <v>35</v>
      </c>
      <c r="F46" s="72">
        <v>35</v>
      </c>
      <c r="G46" s="72">
        <v>3.25</v>
      </c>
      <c r="H46" s="72">
        <v>0.35</v>
      </c>
      <c r="I46" s="72">
        <v>24.39</v>
      </c>
      <c r="J46" s="206"/>
      <c r="K46" s="206">
        <v>111.65</v>
      </c>
      <c r="L46" s="343">
        <v>30.8</v>
      </c>
      <c r="M46" s="509">
        <f>L46*E46/1000</f>
        <v>1.078</v>
      </c>
    </row>
    <row r="47" spans="1:13" ht="45.75" customHeight="1" thickBot="1">
      <c r="A47" s="723"/>
      <c r="B47" s="723"/>
      <c r="C47" s="480"/>
      <c r="D47" s="270" t="s">
        <v>99</v>
      </c>
      <c r="E47" s="271">
        <v>4</v>
      </c>
      <c r="F47" s="271">
        <v>4</v>
      </c>
      <c r="G47" s="271">
        <v>0.02</v>
      </c>
      <c r="H47" s="271">
        <v>3.14</v>
      </c>
      <c r="I47" s="271">
        <v>0.02</v>
      </c>
      <c r="J47" s="272"/>
      <c r="K47" s="272">
        <v>29.36</v>
      </c>
      <c r="L47" s="378">
        <v>429</v>
      </c>
      <c r="M47" s="348">
        <f>L47*E47/1000</f>
        <v>1.716</v>
      </c>
    </row>
    <row r="48" spans="1:13" ht="45.75" customHeight="1" thickBot="1">
      <c r="A48" s="849"/>
      <c r="B48" s="849"/>
      <c r="C48" s="849"/>
      <c r="D48" s="849"/>
      <c r="E48" s="849"/>
      <c r="F48" s="849"/>
      <c r="G48" s="34">
        <f>SUM(G40:G47)</f>
        <v>30.37</v>
      </c>
      <c r="H48" s="34">
        <f>SUM(H40:H47)</f>
        <v>13.610000000000001</v>
      </c>
      <c r="I48" s="34">
        <f>SUM(I40:I47)</f>
        <v>31.14</v>
      </c>
      <c r="J48" s="34">
        <f>SUM(J40:J47)</f>
        <v>0.13</v>
      </c>
      <c r="K48" s="192">
        <f>SUM(K40:K47)</f>
        <v>326.37</v>
      </c>
      <c r="L48" s="192"/>
      <c r="M48" s="192">
        <f>SUM(M40:M47)</f>
        <v>35.234480000000005</v>
      </c>
    </row>
    <row r="49" spans="1:13" ht="45.75" customHeight="1" thickBot="1">
      <c r="A49" s="992" t="s">
        <v>267</v>
      </c>
      <c r="B49" s="988">
        <v>150</v>
      </c>
      <c r="C49" s="989">
        <v>67</v>
      </c>
      <c r="D49" s="290" t="s">
        <v>281</v>
      </c>
      <c r="E49" s="275">
        <v>5</v>
      </c>
      <c r="F49" s="275">
        <v>5</v>
      </c>
      <c r="G49" s="275"/>
      <c r="H49" s="275">
        <v>0.22</v>
      </c>
      <c r="I49" s="275">
        <v>0.31</v>
      </c>
      <c r="J49" s="275">
        <v>0.6</v>
      </c>
      <c r="K49" s="275">
        <v>13.95</v>
      </c>
      <c r="L49" s="210">
        <v>214.5</v>
      </c>
      <c r="M49" s="348">
        <f t="shared" si="0"/>
        <v>1.0725</v>
      </c>
    </row>
    <row r="50" spans="1:13" ht="45.75" customHeight="1" thickBot="1">
      <c r="A50" s="992"/>
      <c r="B50" s="988"/>
      <c r="C50" s="990"/>
      <c r="D50" s="290" t="s">
        <v>269</v>
      </c>
      <c r="E50" s="275">
        <v>4</v>
      </c>
      <c r="F50" s="275">
        <v>4</v>
      </c>
      <c r="G50" s="275">
        <v>0.053</v>
      </c>
      <c r="H50" s="275"/>
      <c r="I50" s="275">
        <v>1.96</v>
      </c>
      <c r="J50" s="275">
        <v>0.45</v>
      </c>
      <c r="K50" s="275">
        <v>8.28</v>
      </c>
      <c r="L50" s="210">
        <v>203.5</v>
      </c>
      <c r="M50" s="348">
        <f t="shared" si="0"/>
        <v>0.814</v>
      </c>
    </row>
    <row r="51" spans="1:13" ht="45.75" customHeight="1" thickBot="1">
      <c r="A51" s="992"/>
      <c r="B51" s="988"/>
      <c r="C51" s="991"/>
      <c r="D51" s="290" t="s">
        <v>13</v>
      </c>
      <c r="E51" s="74">
        <v>10</v>
      </c>
      <c r="F51" s="74">
        <v>10</v>
      </c>
      <c r="G51" s="74"/>
      <c r="H51" s="74"/>
      <c r="I51" s="74">
        <v>9.5</v>
      </c>
      <c r="J51" s="203"/>
      <c r="K51" s="203">
        <v>39</v>
      </c>
      <c r="L51" s="210">
        <v>43.89</v>
      </c>
      <c r="M51" s="348">
        <f t="shared" si="0"/>
        <v>0.43889999999999996</v>
      </c>
    </row>
    <row r="52" spans="1:13" ht="45.75" customHeight="1" thickBot="1">
      <c r="A52" s="849"/>
      <c r="B52" s="849"/>
      <c r="C52" s="849"/>
      <c r="D52" s="849"/>
      <c r="E52" s="849"/>
      <c r="F52" s="849"/>
      <c r="G52" s="34"/>
      <c r="H52" s="34"/>
      <c r="I52" s="34">
        <f>SUM(I49:I51)</f>
        <v>11.77</v>
      </c>
      <c r="J52" s="34">
        <f>SUM(J49:J51)</f>
        <v>1.05</v>
      </c>
      <c r="K52" s="192">
        <f>SUM(K49:K51)</f>
        <v>61.23</v>
      </c>
      <c r="L52" s="192"/>
      <c r="M52" s="192">
        <f>SUM(M49:M51)</f>
        <v>2.3253999999999997</v>
      </c>
    </row>
    <row r="53" spans="1:13" ht="45.75" customHeight="1" thickBot="1">
      <c r="A53" s="67" t="s">
        <v>44</v>
      </c>
      <c r="B53" s="65">
        <v>25</v>
      </c>
      <c r="C53" s="65"/>
      <c r="D53" s="68" t="s">
        <v>25</v>
      </c>
      <c r="E53" s="70">
        <v>25</v>
      </c>
      <c r="F53" s="70">
        <v>25</v>
      </c>
      <c r="G53" s="70">
        <v>1.3</v>
      </c>
      <c r="H53" s="70">
        <v>0.3</v>
      </c>
      <c r="I53" s="70">
        <v>11.07</v>
      </c>
      <c r="J53" s="187"/>
      <c r="K53" s="187">
        <v>53.5</v>
      </c>
      <c r="L53" s="210">
        <v>53.16</v>
      </c>
      <c r="M53" s="348">
        <f t="shared" si="0"/>
        <v>1.329</v>
      </c>
    </row>
    <row r="54" spans="1:13" ht="45.75" customHeight="1" thickBot="1">
      <c r="A54" s="859" t="s">
        <v>29</v>
      </c>
      <c r="B54" s="859"/>
      <c r="C54" s="859"/>
      <c r="D54" s="859"/>
      <c r="E54" s="859"/>
      <c r="F54" s="859"/>
      <c r="G54" s="34">
        <f>G32+G39+G48+G52+G53</f>
        <v>35.51</v>
      </c>
      <c r="H54" s="34">
        <f>H32+H39+H48+H52+H53</f>
        <v>18.14</v>
      </c>
      <c r="I54" s="34">
        <f>I32+I39+I48+I52+I53</f>
        <v>69.62</v>
      </c>
      <c r="J54" s="34">
        <f>J32+J39+J48+J52+J53</f>
        <v>30.380000000000003</v>
      </c>
      <c r="K54" s="192">
        <f>K32+K39+K48+K52+K53</f>
        <v>558.74</v>
      </c>
      <c r="L54" s="192"/>
      <c r="M54" s="192">
        <f>M32+M39+M48+M52+M53</f>
        <v>46.59525000000001</v>
      </c>
    </row>
    <row r="55" spans="1:13" ht="45.75" customHeight="1" thickBot="1">
      <c r="A55" s="859" t="s">
        <v>26</v>
      </c>
      <c r="B55" s="859"/>
      <c r="C55" s="859"/>
      <c r="D55" s="859"/>
      <c r="E55" s="859"/>
      <c r="F55" s="859"/>
      <c r="G55" s="859"/>
      <c r="H55" s="859"/>
      <c r="I55" s="859"/>
      <c r="J55" s="860"/>
      <c r="K55" s="860"/>
      <c r="L55" s="338"/>
      <c r="M55" s="348">
        <f t="shared" si="0"/>
        <v>0</v>
      </c>
    </row>
    <row r="56" spans="1:13" ht="45.75" customHeight="1" thickBot="1">
      <c r="A56" s="871" t="s">
        <v>432</v>
      </c>
      <c r="B56" s="800">
        <v>180</v>
      </c>
      <c r="C56" s="722">
        <v>13</v>
      </c>
      <c r="D56" s="68" t="s">
        <v>62</v>
      </c>
      <c r="E56" s="70">
        <v>15</v>
      </c>
      <c r="F56" s="70">
        <v>15</v>
      </c>
      <c r="G56" s="70">
        <v>0.94</v>
      </c>
      <c r="H56" s="70">
        <v>0.13</v>
      </c>
      <c r="I56" s="70">
        <v>10.66</v>
      </c>
      <c r="J56" s="70"/>
      <c r="K56" s="187">
        <v>48.95</v>
      </c>
      <c r="L56" s="389">
        <v>53.9</v>
      </c>
      <c r="M56" s="293">
        <f t="shared" si="0"/>
        <v>0.8085</v>
      </c>
    </row>
    <row r="57" spans="1:13" ht="45.75" customHeight="1" thickBot="1">
      <c r="A57" s="871"/>
      <c r="B57" s="800"/>
      <c r="C57" s="857"/>
      <c r="D57" s="68" t="s">
        <v>41</v>
      </c>
      <c r="E57" s="70">
        <v>40</v>
      </c>
      <c r="F57" s="70">
        <v>40</v>
      </c>
      <c r="G57" s="70">
        <v>1.12</v>
      </c>
      <c r="H57" s="70">
        <v>1.28</v>
      </c>
      <c r="I57" s="70">
        <v>1.88</v>
      </c>
      <c r="J57" s="70">
        <v>0.52</v>
      </c>
      <c r="K57" s="187">
        <v>23.6</v>
      </c>
      <c r="L57" s="389">
        <v>39.6</v>
      </c>
      <c r="M57" s="293">
        <f t="shared" si="0"/>
        <v>1.584</v>
      </c>
    </row>
    <row r="58" spans="1:13" ht="45.75" customHeight="1" thickBot="1">
      <c r="A58" s="871"/>
      <c r="B58" s="800"/>
      <c r="C58" s="857"/>
      <c r="D58" s="68" t="s">
        <v>294</v>
      </c>
      <c r="E58" s="701">
        <v>100</v>
      </c>
      <c r="F58" s="287">
        <v>100</v>
      </c>
      <c r="G58" s="287">
        <v>18</v>
      </c>
      <c r="H58" s="287">
        <v>2</v>
      </c>
      <c r="I58" s="288">
        <v>3.3</v>
      </c>
      <c r="J58" s="337">
        <v>0.5</v>
      </c>
      <c r="K58" s="288">
        <v>103</v>
      </c>
      <c r="L58" s="389">
        <v>198</v>
      </c>
      <c r="M58" s="293">
        <f t="shared" si="0"/>
        <v>19.8</v>
      </c>
    </row>
    <row r="59" spans="1:13" ht="45.75" customHeight="1" thickBot="1">
      <c r="A59" s="871"/>
      <c r="B59" s="800"/>
      <c r="C59" s="857"/>
      <c r="D59" s="71" t="s">
        <v>189</v>
      </c>
      <c r="E59" s="70">
        <v>5</v>
      </c>
      <c r="F59" s="70">
        <v>4.25</v>
      </c>
      <c r="G59" s="70">
        <v>0.62</v>
      </c>
      <c r="H59" s="70">
        <v>1.25</v>
      </c>
      <c r="I59" s="70">
        <v>0.02</v>
      </c>
      <c r="J59" s="70"/>
      <c r="K59" s="187">
        <v>14.11</v>
      </c>
      <c r="L59" s="389">
        <v>178.75</v>
      </c>
      <c r="M59" s="293">
        <f t="shared" si="0"/>
        <v>0.89375</v>
      </c>
    </row>
    <row r="60" spans="1:13" ht="45.75" customHeight="1" thickBot="1">
      <c r="A60" s="871"/>
      <c r="B60" s="800"/>
      <c r="C60" s="857"/>
      <c r="D60" s="68" t="s">
        <v>11</v>
      </c>
      <c r="E60" s="70">
        <v>3</v>
      </c>
      <c r="F60" s="70">
        <v>3</v>
      </c>
      <c r="G60" s="70">
        <v>0.01</v>
      </c>
      <c r="H60" s="70">
        <v>2.35</v>
      </c>
      <c r="I60" s="70">
        <v>0.01</v>
      </c>
      <c r="J60" s="70"/>
      <c r="K60" s="187">
        <v>22.02</v>
      </c>
      <c r="L60" s="389">
        <v>429</v>
      </c>
      <c r="M60" s="293">
        <f t="shared" si="0"/>
        <v>1.287</v>
      </c>
    </row>
    <row r="61" spans="1:13" ht="45.75" customHeight="1" thickBot="1">
      <c r="A61" s="871"/>
      <c r="B61" s="800"/>
      <c r="C61" s="857"/>
      <c r="D61" s="73" t="s">
        <v>18</v>
      </c>
      <c r="E61" s="70">
        <v>2</v>
      </c>
      <c r="F61" s="70">
        <v>2</v>
      </c>
      <c r="G61" s="70"/>
      <c r="H61" s="70">
        <v>1.88</v>
      </c>
      <c r="I61" s="70"/>
      <c r="J61" s="70"/>
      <c r="K61" s="187">
        <v>17.46</v>
      </c>
      <c r="L61" s="389">
        <v>80.6</v>
      </c>
      <c r="M61" s="293">
        <f t="shared" si="0"/>
        <v>0.16119999999999998</v>
      </c>
    </row>
    <row r="62" spans="1:13" ht="45.75" customHeight="1" thickBot="1">
      <c r="A62" s="871"/>
      <c r="B62" s="800"/>
      <c r="C62" s="857"/>
      <c r="D62" s="68" t="s">
        <v>40</v>
      </c>
      <c r="E62" s="72">
        <v>8</v>
      </c>
      <c r="F62" s="72">
        <v>8</v>
      </c>
      <c r="G62" s="72"/>
      <c r="H62" s="72"/>
      <c r="I62" s="72">
        <v>7.64</v>
      </c>
      <c r="J62" s="72"/>
      <c r="K62" s="206">
        <v>31.2</v>
      </c>
      <c r="L62" s="389">
        <v>43.89</v>
      </c>
      <c r="M62" s="293">
        <f t="shared" si="0"/>
        <v>0.35112</v>
      </c>
    </row>
    <row r="63" spans="1:13" ht="45.75" customHeight="1" thickBot="1">
      <c r="A63" s="871"/>
      <c r="B63" s="800"/>
      <c r="C63" s="857"/>
      <c r="D63" s="68" t="s">
        <v>213</v>
      </c>
      <c r="E63" s="72">
        <v>5</v>
      </c>
      <c r="F63" s="72">
        <v>5</v>
      </c>
      <c r="G63" s="72">
        <v>0.55</v>
      </c>
      <c r="H63" s="72">
        <v>0.08</v>
      </c>
      <c r="I63" s="72">
        <v>3.47</v>
      </c>
      <c r="J63" s="72"/>
      <c r="K63" s="206">
        <v>17.1</v>
      </c>
      <c r="L63" s="389">
        <v>57.2</v>
      </c>
      <c r="M63" s="293">
        <f>L63*E63/1000</f>
        <v>0.286</v>
      </c>
    </row>
    <row r="64" spans="1:13" ht="45.75" customHeight="1" thickBot="1">
      <c r="A64" s="968"/>
      <c r="B64" s="968"/>
      <c r="C64" s="968"/>
      <c r="D64" s="968"/>
      <c r="E64" s="968"/>
      <c r="F64" s="968"/>
      <c r="G64" s="141">
        <f>SUM(G56:G63)</f>
        <v>21.240000000000002</v>
      </c>
      <c r="H64" s="141">
        <f>SUM(H56:H63)</f>
        <v>8.97</v>
      </c>
      <c r="I64" s="141">
        <f>SUM(I56:I63)</f>
        <v>26.979999999999997</v>
      </c>
      <c r="J64" s="141">
        <f>SUM(J56:J63)</f>
        <v>1.02</v>
      </c>
      <c r="K64" s="223">
        <f>SUM(K56:K63)</f>
        <v>277.44000000000005</v>
      </c>
      <c r="L64" s="223"/>
      <c r="M64" s="223">
        <f>SUM(M56:M63)</f>
        <v>25.171570000000006</v>
      </c>
    </row>
    <row r="65" spans="1:13" ht="45.75" customHeight="1" thickBot="1">
      <c r="A65" s="862" t="s">
        <v>57</v>
      </c>
      <c r="B65" s="971">
        <v>150</v>
      </c>
      <c r="C65" s="1003">
        <v>3</v>
      </c>
      <c r="D65" s="143" t="s">
        <v>110</v>
      </c>
      <c r="E65" s="140">
        <v>1</v>
      </c>
      <c r="F65" s="140">
        <v>1</v>
      </c>
      <c r="G65" s="140"/>
      <c r="H65" s="140"/>
      <c r="I65" s="140"/>
      <c r="J65" s="194"/>
      <c r="K65" s="194"/>
      <c r="L65" s="372">
        <v>473</v>
      </c>
      <c r="M65" s="348">
        <f>L65*E65/1000</f>
        <v>0.473</v>
      </c>
    </row>
    <row r="66" spans="1:13" ht="45.75" customHeight="1" thickBot="1">
      <c r="A66" s="982"/>
      <c r="B66" s="971"/>
      <c r="C66" s="1004"/>
      <c r="D66" s="148" t="s">
        <v>90</v>
      </c>
      <c r="E66" s="398">
        <v>50</v>
      </c>
      <c r="F66" s="140">
        <v>50</v>
      </c>
      <c r="G66" s="140">
        <v>1.4</v>
      </c>
      <c r="H66" s="140">
        <v>1.6</v>
      </c>
      <c r="I66" s="140">
        <v>2.35</v>
      </c>
      <c r="J66" s="194">
        <v>0.65</v>
      </c>
      <c r="K66" s="194">
        <v>29</v>
      </c>
      <c r="L66" s="293">
        <v>39.6</v>
      </c>
      <c r="M66" s="348">
        <f>L66*E66/1000</f>
        <v>1.98</v>
      </c>
    </row>
    <row r="67" spans="1:13" ht="45.75" customHeight="1" thickBot="1">
      <c r="A67" s="982"/>
      <c r="B67" s="971"/>
      <c r="C67" s="1005"/>
      <c r="D67" s="143" t="s">
        <v>100</v>
      </c>
      <c r="E67" s="138">
        <v>8</v>
      </c>
      <c r="F67" s="138">
        <v>8</v>
      </c>
      <c r="G67" s="138"/>
      <c r="H67" s="138"/>
      <c r="I67" s="138">
        <v>7.64</v>
      </c>
      <c r="J67" s="222"/>
      <c r="K67" s="222">
        <v>31.2</v>
      </c>
      <c r="L67" s="373">
        <v>43.89</v>
      </c>
      <c r="M67" s="348">
        <f>L67*E67/1000</f>
        <v>0.35112</v>
      </c>
    </row>
    <row r="68" spans="1:13" ht="45.75" customHeight="1" thickBot="1">
      <c r="A68" s="849"/>
      <c r="B68" s="849"/>
      <c r="C68" s="849"/>
      <c r="D68" s="849"/>
      <c r="E68" s="849"/>
      <c r="F68" s="849"/>
      <c r="G68" s="34">
        <f>SUM(G65:G67)</f>
        <v>1.4</v>
      </c>
      <c r="H68" s="34">
        <f>SUM(H65:H67)</f>
        <v>1.6</v>
      </c>
      <c r="I68" s="34">
        <f>SUM(I65:I67)</f>
        <v>9.99</v>
      </c>
      <c r="J68" s="34">
        <f>SUM(J65:J67)</f>
        <v>0.65</v>
      </c>
      <c r="K68" s="192">
        <f>SUM(K65:K67)</f>
        <v>60.2</v>
      </c>
      <c r="L68" s="192"/>
      <c r="M68" s="192">
        <f>SUM(M65:M67)</f>
        <v>2.8041199999999997</v>
      </c>
    </row>
    <row r="69" spans="1:13" s="289" customFormat="1" ht="64.5" customHeight="1" thickBot="1">
      <c r="A69" s="626" t="s">
        <v>420</v>
      </c>
      <c r="B69" s="34">
        <v>20</v>
      </c>
      <c r="C69" s="34"/>
      <c r="D69" s="81" t="s">
        <v>420</v>
      </c>
      <c r="E69" s="70">
        <v>20</v>
      </c>
      <c r="F69" s="70">
        <v>20</v>
      </c>
      <c r="G69" s="70">
        <v>0.7</v>
      </c>
      <c r="H69" s="70">
        <v>0.24</v>
      </c>
      <c r="I69" s="70">
        <v>14.6</v>
      </c>
      <c r="J69" s="187"/>
      <c r="K69" s="187">
        <v>61.8</v>
      </c>
      <c r="L69" s="666">
        <v>77</v>
      </c>
      <c r="M69" s="509">
        <f>L69*E69/1000</f>
        <v>1.54</v>
      </c>
    </row>
    <row r="70" spans="1:13" ht="45.75" customHeight="1" thickBot="1">
      <c r="A70" s="859" t="s">
        <v>31</v>
      </c>
      <c r="B70" s="859"/>
      <c r="C70" s="859"/>
      <c r="D70" s="859"/>
      <c r="E70" s="859"/>
      <c r="F70" s="859"/>
      <c r="G70" s="34">
        <f>G64+G68+H78+G69</f>
        <v>23.34</v>
      </c>
      <c r="H70" s="34">
        <f>H64+H68+I78+H69</f>
        <v>10.81</v>
      </c>
      <c r="I70" s="34">
        <f>I64+I68+J78+I69</f>
        <v>51.57</v>
      </c>
      <c r="J70" s="34">
        <f>J64+J68+K78+J69</f>
        <v>1.67</v>
      </c>
      <c r="K70" s="34">
        <f>K64+K68+L78+K69</f>
        <v>399.44000000000005</v>
      </c>
      <c r="L70" s="192"/>
      <c r="M70" s="192">
        <f>M64+M68+M69</f>
        <v>29.515690000000006</v>
      </c>
    </row>
    <row r="71" spans="1:13" ht="45.75" customHeight="1" thickBot="1">
      <c r="A71" s="859" t="s">
        <v>32</v>
      </c>
      <c r="B71" s="859"/>
      <c r="C71" s="859"/>
      <c r="D71" s="859"/>
      <c r="E71" s="859"/>
      <c r="F71" s="859"/>
      <c r="G71" s="34">
        <f>G21+G25+G54+G70</f>
        <v>69.58</v>
      </c>
      <c r="H71" s="34">
        <f>H21+H25+H54+H70</f>
        <v>43.68000000000001</v>
      </c>
      <c r="I71" s="528">
        <f>I21+I25+I54+I70</f>
        <v>176.75</v>
      </c>
      <c r="J71" s="528">
        <f>J21+J25+J54+J70</f>
        <v>136.64999999999998</v>
      </c>
      <c r="K71" s="192">
        <f>K21+K25+K54+K70</f>
        <v>1365.1100000000001</v>
      </c>
      <c r="L71" s="192"/>
      <c r="M71" s="192">
        <f>M21+M25+M54+M70</f>
        <v>99.14673000000002</v>
      </c>
    </row>
    <row r="72" spans="1:12" ht="33.75">
      <c r="A72" s="17"/>
      <c r="B72" s="17"/>
      <c r="C72" s="17"/>
      <c r="D72" s="23"/>
      <c r="E72" s="19"/>
      <c r="F72" s="19"/>
      <c r="G72" s="19"/>
      <c r="H72" s="19"/>
      <c r="I72" s="19"/>
      <c r="J72" s="19"/>
      <c r="K72" s="19"/>
      <c r="L72" s="19"/>
    </row>
    <row r="73" spans="1:12" ht="33.75">
      <c r="A73" s="5"/>
      <c r="B73" s="5"/>
      <c r="C73" s="5"/>
      <c r="D73" s="6"/>
      <c r="E73" s="7"/>
      <c r="F73" s="7"/>
      <c r="G73" s="7"/>
      <c r="H73" s="7"/>
      <c r="I73" s="7"/>
      <c r="J73" s="7"/>
      <c r="K73" s="7"/>
      <c r="L73" s="7"/>
    </row>
  </sheetData>
  <sheetProtection/>
  <mergeCells count="38">
    <mergeCell ref="A71:F71"/>
    <mergeCell ref="A68:F68"/>
    <mergeCell ref="A49:A51"/>
    <mergeCell ref="A56:A63"/>
    <mergeCell ref="B56:B63"/>
    <mergeCell ref="A70:F70"/>
    <mergeCell ref="A55:K55"/>
    <mergeCell ref="C65:C67"/>
    <mergeCell ref="C56:C63"/>
    <mergeCell ref="A8:A11"/>
    <mergeCell ref="B8:B11"/>
    <mergeCell ref="A12:F12"/>
    <mergeCell ref="A32:F32"/>
    <mergeCell ref="A16:F16"/>
    <mergeCell ref="A20:F20"/>
    <mergeCell ref="B13:B15"/>
    <mergeCell ref="A13:A15"/>
    <mergeCell ref="A17:A19"/>
    <mergeCell ref="B17:B19"/>
    <mergeCell ref="C17:C19"/>
    <mergeCell ref="A65:A67"/>
    <mergeCell ref="A54:F54"/>
    <mergeCell ref="B65:B67"/>
    <mergeCell ref="A64:F64"/>
    <mergeCell ref="A52:F52"/>
    <mergeCell ref="A26:K26"/>
    <mergeCell ref="A39:F39"/>
    <mergeCell ref="B27:B31"/>
    <mergeCell ref="A40:A47"/>
    <mergeCell ref="A21:F21"/>
    <mergeCell ref="A22:K22"/>
    <mergeCell ref="A27:A31"/>
    <mergeCell ref="A48:F48"/>
    <mergeCell ref="B49:B51"/>
    <mergeCell ref="C49:C51"/>
    <mergeCell ref="B40:B47"/>
    <mergeCell ref="A33:A38"/>
    <mergeCell ref="B33:B38"/>
  </mergeCells>
  <printOptions/>
  <pageMargins left="0.7" right="0.7" top="0.75" bottom="0.75" header="0.3" footer="0.3"/>
  <pageSetup horizontalDpi="600" verticalDpi="600" orientation="portrait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39" zoomScaleNormal="86" zoomScaleSheetLayoutView="39" zoomScalePageLayoutView="0" workbookViewId="0" topLeftCell="A41">
      <selection activeCell="E30" sqref="E30:K30"/>
    </sheetView>
  </sheetViews>
  <sheetFormatPr defaultColWidth="9.140625" defaultRowHeight="15"/>
  <cols>
    <col min="1" max="1" width="53.57421875" style="0" customWidth="1"/>
    <col min="2" max="3" width="22.00390625" style="0" customWidth="1"/>
    <col min="4" max="4" width="55.421875" style="0" customWidth="1"/>
    <col min="5" max="6" width="19.7109375" style="2" customWidth="1"/>
    <col min="7" max="7" width="28.7109375" style="2" customWidth="1"/>
    <col min="8" max="10" width="19.7109375" style="2" customWidth="1"/>
    <col min="11" max="11" width="30.28125" style="2" customWidth="1"/>
    <col min="12" max="12" width="22.8515625" style="2" customWidth="1"/>
    <col min="13" max="13" width="20.140625" style="0" customWidth="1"/>
  </cols>
  <sheetData>
    <row r="1" spans="1:13" ht="46.5">
      <c r="A1" s="23"/>
      <c r="B1" s="18"/>
      <c r="C1" s="18"/>
      <c r="D1" s="33" t="s">
        <v>155</v>
      </c>
      <c r="E1" s="19"/>
      <c r="F1" s="19"/>
      <c r="G1" s="19"/>
      <c r="H1" s="19"/>
      <c r="I1" s="19"/>
      <c r="J1" s="19"/>
      <c r="K1" s="25" t="s">
        <v>443</v>
      </c>
      <c r="L1" s="25"/>
      <c r="M1" s="183"/>
    </row>
    <row r="2" spans="1:13" ht="36" thickBot="1">
      <c r="A2" s="38"/>
      <c r="B2" s="39"/>
      <c r="C2" s="39"/>
      <c r="D2" s="30" t="s">
        <v>170</v>
      </c>
      <c r="E2" s="30"/>
      <c r="F2" s="30"/>
      <c r="G2" s="30"/>
      <c r="H2" s="30"/>
      <c r="I2" s="30"/>
      <c r="J2" s="30"/>
      <c r="K2" s="30"/>
      <c r="L2" s="30"/>
      <c r="M2" s="183"/>
    </row>
    <row r="3" spans="1:13" ht="78" customHeight="1" thickBot="1">
      <c r="A3" s="40" t="s">
        <v>0</v>
      </c>
      <c r="B3" s="40" t="s">
        <v>1</v>
      </c>
      <c r="C3" s="455" t="s">
        <v>285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59" t="s">
        <v>284</v>
      </c>
      <c r="K3" s="195" t="s">
        <v>8</v>
      </c>
      <c r="L3" s="330" t="s">
        <v>260</v>
      </c>
      <c r="M3" s="329" t="s">
        <v>237</v>
      </c>
    </row>
    <row r="4" spans="1:13" ht="39.75" customHeight="1" thickBot="1">
      <c r="A4" s="798" t="s">
        <v>9</v>
      </c>
      <c r="B4" s="798"/>
      <c r="C4" s="798"/>
      <c r="D4" s="798"/>
      <c r="E4" s="798"/>
      <c r="F4" s="798"/>
      <c r="G4" s="798"/>
      <c r="H4" s="798"/>
      <c r="I4" s="798"/>
      <c r="J4" s="804"/>
      <c r="K4" s="782"/>
      <c r="L4" s="331"/>
      <c r="M4" s="320"/>
    </row>
    <row r="5" spans="1:13" s="284" customFormat="1" ht="45.75" customHeight="1" thickBot="1">
      <c r="A5" s="42" t="s">
        <v>97</v>
      </c>
      <c r="B5" s="66">
        <v>90</v>
      </c>
      <c r="C5" s="66"/>
      <c r="D5" s="68" t="s">
        <v>10</v>
      </c>
      <c r="E5" s="70">
        <v>90</v>
      </c>
      <c r="F5" s="70">
        <v>79</v>
      </c>
      <c r="G5" s="70">
        <v>0.36</v>
      </c>
      <c r="H5" s="70">
        <v>0.31</v>
      </c>
      <c r="I5" s="70">
        <v>7.13</v>
      </c>
      <c r="J5" s="187">
        <v>131</v>
      </c>
      <c r="K5" s="179">
        <v>35.64</v>
      </c>
      <c r="L5" s="327">
        <v>73.7</v>
      </c>
      <c r="M5" s="334">
        <f>L5*E5/1000</f>
        <v>6.633</v>
      </c>
    </row>
    <row r="6" spans="1:13" ht="39.75" customHeight="1" thickBot="1">
      <c r="A6" s="782"/>
      <c r="B6" s="790"/>
      <c r="C6" s="790"/>
      <c r="D6" s="790"/>
      <c r="E6" s="790"/>
      <c r="F6" s="790"/>
      <c r="G6" s="790"/>
      <c r="H6" s="790"/>
      <c r="I6" s="790"/>
      <c r="J6" s="791"/>
      <c r="K6" s="790"/>
      <c r="L6" s="332"/>
      <c r="M6" s="320"/>
    </row>
    <row r="7" spans="1:13" ht="39.75" customHeight="1" thickBot="1">
      <c r="A7" s="734" t="s">
        <v>65</v>
      </c>
      <c r="B7" s="727">
        <v>180</v>
      </c>
      <c r="C7" s="720">
        <v>29</v>
      </c>
      <c r="D7" s="45" t="s">
        <v>191</v>
      </c>
      <c r="E7" s="46">
        <v>30</v>
      </c>
      <c r="F7" s="46">
        <v>30</v>
      </c>
      <c r="G7" s="46">
        <v>3.15</v>
      </c>
      <c r="H7" s="46">
        <v>3.39</v>
      </c>
      <c r="I7" s="46">
        <v>0.3</v>
      </c>
      <c r="J7" s="184"/>
      <c r="K7" s="184">
        <v>93.85</v>
      </c>
      <c r="L7" s="238">
        <v>22</v>
      </c>
      <c r="M7" s="320">
        <f>L7*E7/1000</f>
        <v>0.66</v>
      </c>
    </row>
    <row r="8" spans="1:13" ht="39.75" customHeight="1" thickBot="1">
      <c r="A8" s="734"/>
      <c r="B8" s="727"/>
      <c r="C8" s="721"/>
      <c r="D8" s="45" t="s">
        <v>11</v>
      </c>
      <c r="E8" s="47">
        <v>5</v>
      </c>
      <c r="F8" s="47">
        <v>5</v>
      </c>
      <c r="G8" s="47">
        <v>0.02</v>
      </c>
      <c r="H8" s="47">
        <v>3.92</v>
      </c>
      <c r="I8" s="47">
        <v>0.02</v>
      </c>
      <c r="J8" s="162"/>
      <c r="K8" s="162">
        <v>36.7</v>
      </c>
      <c r="L8" s="239">
        <v>429</v>
      </c>
      <c r="M8" s="320">
        <f aca="true" t="shared" si="0" ref="M8:M62">L8*E8/1000</f>
        <v>2.145</v>
      </c>
    </row>
    <row r="9" spans="1:13" ht="39.75" customHeight="1" thickBot="1">
      <c r="A9" s="734"/>
      <c r="B9" s="727"/>
      <c r="C9" s="721"/>
      <c r="D9" s="45" t="s">
        <v>24</v>
      </c>
      <c r="E9" s="46">
        <v>100</v>
      </c>
      <c r="F9" s="46">
        <v>100</v>
      </c>
      <c r="G9" s="46">
        <v>2.8</v>
      </c>
      <c r="H9" s="46">
        <v>3.2</v>
      </c>
      <c r="I9" s="46">
        <v>4.7</v>
      </c>
      <c r="J9" s="184">
        <v>1.3</v>
      </c>
      <c r="K9" s="184">
        <v>59</v>
      </c>
      <c r="L9" s="326">
        <v>39.6</v>
      </c>
      <c r="M9" s="334">
        <f>L9*E9/1000</f>
        <v>3.96</v>
      </c>
    </row>
    <row r="10" spans="1:13" ht="39.75" customHeight="1" thickBot="1">
      <c r="A10" s="734"/>
      <c r="B10" s="727"/>
      <c r="C10" s="799"/>
      <c r="D10" s="45" t="s">
        <v>13</v>
      </c>
      <c r="E10" s="46">
        <v>8</v>
      </c>
      <c r="F10" s="46">
        <v>8</v>
      </c>
      <c r="G10" s="46"/>
      <c r="H10" s="46"/>
      <c r="I10" s="46">
        <v>7.64</v>
      </c>
      <c r="J10" s="184"/>
      <c r="K10" s="184">
        <v>31.2</v>
      </c>
      <c r="L10" s="238">
        <v>43.89</v>
      </c>
      <c r="M10" s="320">
        <f t="shared" si="0"/>
        <v>0.35112</v>
      </c>
    </row>
    <row r="11" spans="1:13" ht="39.75" customHeight="1" thickBot="1">
      <c r="A11" s="789"/>
      <c r="B11" s="789"/>
      <c r="C11" s="789"/>
      <c r="D11" s="789"/>
      <c r="E11" s="789"/>
      <c r="F11" s="789"/>
      <c r="G11" s="36">
        <f>SUM(G7:G10)</f>
        <v>5.97</v>
      </c>
      <c r="H11" s="36">
        <f>SUM(H7:H10)</f>
        <v>10.510000000000002</v>
      </c>
      <c r="I11" s="36">
        <f>SUM(I7:I10)</f>
        <v>12.66</v>
      </c>
      <c r="J11" s="36">
        <f>SUM(J7:J10)</f>
        <v>1.3</v>
      </c>
      <c r="K11" s="185">
        <f>SUM(K7:K10)</f>
        <v>220.75</v>
      </c>
      <c r="L11" s="185"/>
      <c r="M11" s="185">
        <f>SUM(M7:M10)</f>
        <v>7.1161200000000004</v>
      </c>
    </row>
    <row r="12" spans="1:13" ht="36" customHeight="1" thickBot="1">
      <c r="A12" s="795" t="s">
        <v>101</v>
      </c>
      <c r="B12" s="780" t="s">
        <v>278</v>
      </c>
      <c r="C12" s="754"/>
      <c r="D12" s="48" t="s">
        <v>46</v>
      </c>
      <c r="E12" s="49">
        <v>35</v>
      </c>
      <c r="F12" s="49">
        <v>35</v>
      </c>
      <c r="G12" s="49">
        <v>2.49</v>
      </c>
      <c r="H12" s="49">
        <v>0.39</v>
      </c>
      <c r="I12" s="49">
        <v>16.24</v>
      </c>
      <c r="J12" s="197"/>
      <c r="K12" s="197">
        <v>80.15</v>
      </c>
      <c r="L12" s="320">
        <v>60.18</v>
      </c>
      <c r="M12" s="284">
        <f>L12*E12/1000</f>
        <v>2.1063</v>
      </c>
    </row>
    <row r="13" spans="1:13" ht="39.75" customHeight="1" hidden="1" thickBot="1">
      <c r="A13" s="796"/>
      <c r="B13" s="780"/>
      <c r="C13" s="787"/>
      <c r="D13" s="48"/>
      <c r="E13" s="49"/>
      <c r="F13" s="49"/>
      <c r="G13" s="49"/>
      <c r="H13" s="49"/>
      <c r="I13" s="49"/>
      <c r="J13" s="197"/>
      <c r="K13" s="197"/>
      <c r="L13" s="238"/>
      <c r="M13" s="284">
        <f>L13*E13/1000</f>
        <v>0</v>
      </c>
    </row>
    <row r="14" spans="1:13" ht="39.75" customHeight="1" thickBot="1">
      <c r="A14" s="797"/>
      <c r="B14" s="798"/>
      <c r="C14" s="755"/>
      <c r="D14" s="48" t="s">
        <v>99</v>
      </c>
      <c r="E14" s="49">
        <v>8</v>
      </c>
      <c r="F14" s="49">
        <v>8</v>
      </c>
      <c r="G14" s="49">
        <v>0.03</v>
      </c>
      <c r="H14" s="49">
        <v>6.28</v>
      </c>
      <c r="I14" s="49">
        <v>0.04</v>
      </c>
      <c r="J14" s="197"/>
      <c r="K14" s="197">
        <v>58.72</v>
      </c>
      <c r="L14" s="320">
        <v>429</v>
      </c>
      <c r="M14" s="284">
        <f>L14*E14/1000</f>
        <v>3.432</v>
      </c>
    </row>
    <row r="15" spans="1:13" ht="39.75" customHeight="1" thickBot="1">
      <c r="A15" s="792"/>
      <c r="B15" s="793"/>
      <c r="C15" s="793"/>
      <c r="D15" s="793"/>
      <c r="E15" s="793"/>
      <c r="F15" s="794"/>
      <c r="G15" s="36">
        <f>SUM(G12:G14)</f>
        <v>2.52</v>
      </c>
      <c r="H15" s="36">
        <f>SUM(H12:H14)</f>
        <v>6.67</v>
      </c>
      <c r="I15" s="36">
        <f>SUM(I12:I14)</f>
        <v>16.279999999999998</v>
      </c>
      <c r="J15" s="36">
        <f>SUM(J12:J14)</f>
        <v>0</v>
      </c>
      <c r="K15" s="36">
        <f>SUM(K12:K14)</f>
        <v>138.87</v>
      </c>
      <c r="L15" s="185"/>
      <c r="M15" s="185">
        <f>SUM(M12:M14)</f>
        <v>5.5383</v>
      </c>
    </row>
    <row r="16" spans="1:13" ht="39.75" customHeight="1" thickBot="1">
      <c r="A16" s="730" t="s">
        <v>145</v>
      </c>
      <c r="B16" s="733">
        <v>200</v>
      </c>
      <c r="C16" s="452"/>
      <c r="D16" s="262" t="s">
        <v>92</v>
      </c>
      <c r="E16" s="171">
        <v>12</v>
      </c>
      <c r="F16" s="171">
        <v>12</v>
      </c>
      <c r="G16" s="171"/>
      <c r="H16" s="171"/>
      <c r="I16" s="171">
        <v>11.4</v>
      </c>
      <c r="J16" s="181"/>
      <c r="K16" s="181">
        <v>46.8</v>
      </c>
      <c r="L16" s="178">
        <v>43.89</v>
      </c>
      <c r="M16" s="321">
        <f>L16*E16/1000</f>
        <v>0.52668</v>
      </c>
    </row>
    <row r="17" spans="1:13" ht="39.75" customHeight="1" thickBot="1">
      <c r="A17" s="805"/>
      <c r="B17" s="806"/>
      <c r="C17" s="258">
        <v>57</v>
      </c>
      <c r="D17" s="175" t="s">
        <v>110</v>
      </c>
      <c r="E17" s="170">
        <v>1</v>
      </c>
      <c r="F17" s="170">
        <v>1</v>
      </c>
      <c r="G17" s="173"/>
      <c r="H17" s="173"/>
      <c r="I17" s="173"/>
      <c r="J17" s="182"/>
      <c r="K17" s="182"/>
      <c r="L17" s="238">
        <v>473</v>
      </c>
      <c r="M17" s="321">
        <f>L17*E17/1000</f>
        <v>0.473</v>
      </c>
    </row>
    <row r="18" spans="1:13" ht="39.75" customHeight="1" thickBot="1">
      <c r="A18" s="784"/>
      <c r="B18" s="785"/>
      <c r="C18" s="785"/>
      <c r="D18" s="785"/>
      <c r="E18" s="785"/>
      <c r="F18" s="786"/>
      <c r="G18" s="36">
        <f>SUM(G16,G17)</f>
        <v>0</v>
      </c>
      <c r="H18" s="36">
        <f>SUM(H16:H17)</f>
        <v>0</v>
      </c>
      <c r="I18" s="36">
        <f>SUM(I16:I17)</f>
        <v>11.4</v>
      </c>
      <c r="J18" s="36">
        <f>SUM(J16:J17)</f>
        <v>0</v>
      </c>
      <c r="K18" s="185">
        <f>SUM(K16:K17)</f>
        <v>46.8</v>
      </c>
      <c r="L18" s="185"/>
      <c r="M18" s="185">
        <f>SUM(M16:M17)</f>
        <v>0.99968</v>
      </c>
    </row>
    <row r="19" spans="1:13" ht="39.75" customHeight="1" thickBot="1">
      <c r="A19" s="782" t="s">
        <v>30</v>
      </c>
      <c r="B19" s="783"/>
      <c r="C19" s="783"/>
      <c r="D19" s="783"/>
      <c r="E19" s="783"/>
      <c r="F19" s="788"/>
      <c r="G19" s="36">
        <f>G5+G11+G15+G18</f>
        <v>8.85</v>
      </c>
      <c r="H19" s="36">
        <f>H5+H11+H15+H18</f>
        <v>17.490000000000002</v>
      </c>
      <c r="I19" s="36">
        <f>I5+I11+I15+I18</f>
        <v>47.46999999999999</v>
      </c>
      <c r="J19" s="36">
        <f>J5+J11+J15+J18</f>
        <v>132.3</v>
      </c>
      <c r="K19" s="185">
        <f>K5+K11+K15+K18</f>
        <v>442.06</v>
      </c>
      <c r="L19" s="185"/>
      <c r="M19" s="185">
        <f>M5+M11+M15+M18</f>
        <v>20.287100000000002</v>
      </c>
    </row>
    <row r="20" spans="1:13" ht="39.75" customHeight="1" thickBot="1">
      <c r="A20" s="782" t="s">
        <v>14</v>
      </c>
      <c r="B20" s="783"/>
      <c r="C20" s="783"/>
      <c r="D20" s="783"/>
      <c r="E20" s="783"/>
      <c r="F20" s="783"/>
      <c r="G20" s="783"/>
      <c r="H20" s="783"/>
      <c r="I20" s="783"/>
      <c r="J20" s="783"/>
      <c r="K20" s="783"/>
      <c r="L20" s="235"/>
      <c r="M20" s="320"/>
    </row>
    <row r="21" spans="1:13" s="284" customFormat="1" ht="45.75" customHeight="1" thickBot="1">
      <c r="A21" s="42"/>
      <c r="B21" s="41"/>
      <c r="C21" s="41"/>
      <c r="D21" s="45"/>
      <c r="E21" s="46"/>
      <c r="F21" s="46"/>
      <c r="G21" s="46"/>
      <c r="H21" s="46"/>
      <c r="I21" s="46"/>
      <c r="J21" s="184"/>
      <c r="K21" s="184"/>
      <c r="L21" s="327"/>
      <c r="M21" s="334"/>
    </row>
    <row r="22" spans="1:13" ht="39.75" customHeight="1" thickBot="1">
      <c r="A22" s="50" t="s">
        <v>45</v>
      </c>
      <c r="B22" s="603">
        <v>200</v>
      </c>
      <c r="C22" s="603"/>
      <c r="D22" s="280" t="s">
        <v>15</v>
      </c>
      <c r="E22" s="281">
        <v>200</v>
      </c>
      <c r="F22" s="281">
        <v>200</v>
      </c>
      <c r="G22" s="281"/>
      <c r="H22" s="281"/>
      <c r="I22" s="282">
        <v>14</v>
      </c>
      <c r="J22" s="460">
        <v>4</v>
      </c>
      <c r="K22" s="283">
        <v>56</v>
      </c>
      <c r="L22" s="324">
        <v>66</v>
      </c>
      <c r="M22" s="320">
        <f>L22*E22/1000</f>
        <v>13.2</v>
      </c>
    </row>
    <row r="23" spans="1:13" ht="39.75" customHeight="1" thickBot="1">
      <c r="A23" s="50"/>
      <c r="B23" s="279"/>
      <c r="C23" s="416"/>
      <c r="D23" s="280"/>
      <c r="E23" s="281"/>
      <c r="F23" s="281"/>
      <c r="G23" s="281">
        <f>SUM(G21:G22)</f>
        <v>0</v>
      </c>
      <c r="H23" s="281">
        <f aca="true" t="shared" si="1" ref="H23:M23">SUM(H21:H22)</f>
        <v>0</v>
      </c>
      <c r="I23" s="281">
        <f t="shared" si="1"/>
        <v>14</v>
      </c>
      <c r="J23" s="281">
        <f t="shared" si="1"/>
        <v>4</v>
      </c>
      <c r="K23" s="281">
        <f t="shared" si="1"/>
        <v>56</v>
      </c>
      <c r="L23" s="281"/>
      <c r="M23" s="281">
        <f t="shared" si="1"/>
        <v>13.2</v>
      </c>
    </row>
    <row r="24" spans="1:13" ht="39.75" customHeight="1" thickBot="1">
      <c r="A24" s="784" t="s">
        <v>16</v>
      </c>
      <c r="B24" s="785"/>
      <c r="C24" s="785"/>
      <c r="D24" s="785"/>
      <c r="E24" s="785"/>
      <c r="F24" s="785"/>
      <c r="G24" s="785"/>
      <c r="H24" s="785"/>
      <c r="I24" s="785"/>
      <c r="J24" s="807"/>
      <c r="K24" s="785"/>
      <c r="L24" s="235"/>
      <c r="M24" s="320">
        <f t="shared" si="0"/>
        <v>0</v>
      </c>
    </row>
    <row r="25" spans="1:13" ht="39.75" customHeight="1" thickBot="1">
      <c r="A25" s="730" t="s">
        <v>147</v>
      </c>
      <c r="B25" s="733">
        <v>60</v>
      </c>
      <c r="C25" s="452"/>
      <c r="D25" s="175" t="s">
        <v>127</v>
      </c>
      <c r="E25" s="170">
        <v>60</v>
      </c>
      <c r="F25" s="170">
        <v>48</v>
      </c>
      <c r="G25" s="170">
        <v>0.86</v>
      </c>
      <c r="H25" s="170">
        <v>0.04</v>
      </c>
      <c r="I25" s="180">
        <v>2.26</v>
      </c>
      <c r="J25" s="238">
        <v>21.6</v>
      </c>
      <c r="K25" s="243">
        <v>13</v>
      </c>
      <c r="L25" s="239">
        <v>20.9</v>
      </c>
      <c r="M25" s="320">
        <f t="shared" si="0"/>
        <v>1.254</v>
      </c>
    </row>
    <row r="26" spans="1:13" ht="39.75" customHeight="1" thickBot="1">
      <c r="A26" s="731"/>
      <c r="B26" s="731"/>
      <c r="C26" s="453"/>
      <c r="D26" s="176" t="s">
        <v>148</v>
      </c>
      <c r="E26" s="171">
        <v>15</v>
      </c>
      <c r="F26" s="171">
        <v>12</v>
      </c>
      <c r="G26" s="171">
        <v>0.045</v>
      </c>
      <c r="H26" s="171"/>
      <c r="I26" s="181">
        <v>1.17</v>
      </c>
      <c r="J26" s="239">
        <v>21.75</v>
      </c>
      <c r="K26" s="181">
        <v>5.4</v>
      </c>
      <c r="L26" s="239">
        <v>73.7</v>
      </c>
      <c r="M26" s="320">
        <f t="shared" si="0"/>
        <v>1.1055</v>
      </c>
    </row>
    <row r="27" spans="1:13" ht="39.75" customHeight="1" thickBot="1">
      <c r="A27" s="731"/>
      <c r="B27" s="731"/>
      <c r="C27" s="453">
        <v>60</v>
      </c>
      <c r="D27" s="176" t="s">
        <v>100</v>
      </c>
      <c r="E27" s="171">
        <v>1</v>
      </c>
      <c r="F27" s="171">
        <v>1</v>
      </c>
      <c r="G27" s="171"/>
      <c r="H27" s="171"/>
      <c r="I27" s="181">
        <v>0.99</v>
      </c>
      <c r="J27" s="239"/>
      <c r="K27" s="181">
        <v>3.79</v>
      </c>
      <c r="L27" s="239">
        <v>43.89</v>
      </c>
      <c r="M27" s="320">
        <f t="shared" si="0"/>
        <v>0.04389</v>
      </c>
    </row>
    <row r="28" spans="1:13" ht="39.75" customHeight="1" thickBot="1">
      <c r="A28" s="732"/>
      <c r="B28" s="732"/>
      <c r="C28" s="454"/>
      <c r="D28" s="176" t="s">
        <v>93</v>
      </c>
      <c r="E28" s="155">
        <v>4</v>
      </c>
      <c r="F28" s="155">
        <v>4</v>
      </c>
      <c r="G28" s="155"/>
      <c r="H28" s="155">
        <v>3.75</v>
      </c>
      <c r="I28" s="199"/>
      <c r="J28" s="333"/>
      <c r="K28" s="199">
        <v>34.92</v>
      </c>
      <c r="L28" s="239">
        <v>80.6</v>
      </c>
      <c r="M28" s="320">
        <f t="shared" si="0"/>
        <v>0.32239999999999996</v>
      </c>
    </row>
    <row r="29" spans="1:13" ht="39.75" customHeight="1" thickBot="1">
      <c r="A29" s="784"/>
      <c r="B29" s="785"/>
      <c r="C29" s="785"/>
      <c r="D29" s="785"/>
      <c r="E29" s="785"/>
      <c r="F29" s="786"/>
      <c r="G29" s="36">
        <f>SUM(G25:G28)</f>
        <v>0.905</v>
      </c>
      <c r="H29" s="36">
        <f>SUM(H25:H28)</f>
        <v>3.79</v>
      </c>
      <c r="I29" s="36">
        <f>SUM(I25:I28)</f>
        <v>4.42</v>
      </c>
      <c r="J29" s="36">
        <f>SUM(J25:J28)</f>
        <v>43.35</v>
      </c>
      <c r="K29" s="185">
        <f>SUM(K25:K28)</f>
        <v>57.11</v>
      </c>
      <c r="L29" s="185"/>
      <c r="M29" s="185">
        <f>SUM(M25:M28)</f>
        <v>2.72579</v>
      </c>
    </row>
    <row r="30" spans="1:13" ht="39.75" customHeight="1" thickBot="1">
      <c r="A30" s="781" t="s">
        <v>219</v>
      </c>
      <c r="B30" s="780" t="s">
        <v>38</v>
      </c>
      <c r="C30" s="754" t="s">
        <v>287</v>
      </c>
      <c r="D30" s="45" t="s">
        <v>43</v>
      </c>
      <c r="E30" s="398">
        <v>15</v>
      </c>
      <c r="F30" s="70">
        <v>15</v>
      </c>
      <c r="G30" s="70">
        <v>3.03</v>
      </c>
      <c r="H30" s="70">
        <v>0.42</v>
      </c>
      <c r="I30" s="70"/>
      <c r="J30" s="187"/>
      <c r="K30" s="187">
        <v>15.9</v>
      </c>
      <c r="L30" s="210">
        <v>429</v>
      </c>
      <c r="M30" s="355">
        <f>E30*L30/1000</f>
        <v>6.435</v>
      </c>
    </row>
    <row r="31" spans="1:13" ht="39.75" customHeight="1" thickBot="1">
      <c r="A31" s="781"/>
      <c r="B31" s="780"/>
      <c r="C31" s="787"/>
      <c r="D31" s="45" t="s">
        <v>20</v>
      </c>
      <c r="E31" s="46">
        <v>60</v>
      </c>
      <c r="F31" s="46">
        <v>42</v>
      </c>
      <c r="G31" s="46">
        <v>0.84</v>
      </c>
      <c r="H31" s="46">
        <v>0.21</v>
      </c>
      <c r="I31" s="46">
        <v>6.91</v>
      </c>
      <c r="J31" s="184">
        <v>8.64</v>
      </c>
      <c r="K31" s="184">
        <v>33.6</v>
      </c>
      <c r="L31" s="238">
        <v>17.6</v>
      </c>
      <c r="M31" s="320">
        <f t="shared" si="0"/>
        <v>1.056</v>
      </c>
    </row>
    <row r="32" spans="1:13" ht="39.75" customHeight="1" thickBot="1">
      <c r="A32" s="781"/>
      <c r="B32" s="780"/>
      <c r="C32" s="787"/>
      <c r="D32" s="45" t="s">
        <v>21</v>
      </c>
      <c r="E32" s="46">
        <v>10</v>
      </c>
      <c r="F32" s="46">
        <v>8</v>
      </c>
      <c r="G32" s="46">
        <v>0.11</v>
      </c>
      <c r="H32" s="46"/>
      <c r="I32" s="46">
        <v>0.73</v>
      </c>
      <c r="J32" s="184">
        <v>0.84</v>
      </c>
      <c r="K32" s="184">
        <v>3.3</v>
      </c>
      <c r="L32" s="238">
        <v>24.2</v>
      </c>
      <c r="M32" s="320">
        <f t="shared" si="0"/>
        <v>0.242</v>
      </c>
    </row>
    <row r="33" spans="1:13" ht="39.75" customHeight="1" thickBot="1">
      <c r="A33" s="781"/>
      <c r="B33" s="780"/>
      <c r="C33" s="787"/>
      <c r="D33" s="45" t="s">
        <v>188</v>
      </c>
      <c r="E33" s="49">
        <v>25</v>
      </c>
      <c r="F33" s="49">
        <v>25</v>
      </c>
      <c r="G33" s="49">
        <v>4.82</v>
      </c>
      <c r="H33" s="49">
        <v>0.55</v>
      </c>
      <c r="I33" s="49">
        <v>4.95</v>
      </c>
      <c r="J33" s="197"/>
      <c r="K33" s="197">
        <v>75.25</v>
      </c>
      <c r="L33" s="238">
        <v>23.1</v>
      </c>
      <c r="M33" s="320">
        <f t="shared" si="0"/>
        <v>0.5775</v>
      </c>
    </row>
    <row r="34" spans="1:13" ht="39.75" customHeight="1" thickBot="1">
      <c r="A34" s="781"/>
      <c r="B34" s="780"/>
      <c r="C34" s="755"/>
      <c r="D34" s="45" t="s">
        <v>22</v>
      </c>
      <c r="E34" s="46">
        <v>10</v>
      </c>
      <c r="F34" s="46">
        <v>8</v>
      </c>
      <c r="G34" s="46">
        <v>0.02</v>
      </c>
      <c r="H34" s="46"/>
      <c r="I34" s="46">
        <v>0.58</v>
      </c>
      <c r="J34" s="184">
        <v>0.4</v>
      </c>
      <c r="K34" s="184">
        <v>2.7</v>
      </c>
      <c r="L34" s="238">
        <v>20.9</v>
      </c>
      <c r="M34" s="320">
        <f t="shared" si="0"/>
        <v>0.209</v>
      </c>
    </row>
    <row r="35" spans="1:13" ht="39.75" customHeight="1" thickBot="1">
      <c r="A35" s="784"/>
      <c r="B35" s="785"/>
      <c r="C35" s="785"/>
      <c r="D35" s="785"/>
      <c r="E35" s="785"/>
      <c r="F35" s="786"/>
      <c r="G35" s="36">
        <f>SUM(G30:G34)</f>
        <v>8.82</v>
      </c>
      <c r="H35" s="36">
        <f>SUM(H30:H34)</f>
        <v>1.1800000000000002</v>
      </c>
      <c r="I35" s="36">
        <f>SUM(I30:I34)</f>
        <v>13.17</v>
      </c>
      <c r="J35" s="36">
        <f>SUM(J30:J34)</f>
        <v>9.88</v>
      </c>
      <c r="K35" s="198">
        <f>SUM(K30:K34)</f>
        <v>130.75</v>
      </c>
      <c r="L35" s="198"/>
      <c r="M35" s="198">
        <f>SUM(M30:M34)</f>
        <v>8.519499999999999</v>
      </c>
    </row>
    <row r="36" spans="1:13" ht="39.75" customHeight="1" thickBot="1">
      <c r="A36" s="781" t="s">
        <v>72</v>
      </c>
      <c r="B36" s="780" t="s">
        <v>36</v>
      </c>
      <c r="C36" s="754" t="s">
        <v>288</v>
      </c>
      <c r="D36" s="45" t="s">
        <v>19</v>
      </c>
      <c r="E36" s="403">
        <v>50</v>
      </c>
      <c r="F36" s="140">
        <v>50</v>
      </c>
      <c r="G36" s="140">
        <v>10</v>
      </c>
      <c r="H36" s="140">
        <v>4.9</v>
      </c>
      <c r="I36" s="140"/>
      <c r="J36" s="194"/>
      <c r="K36" s="194">
        <v>84</v>
      </c>
      <c r="L36" s="238">
        <v>429</v>
      </c>
      <c r="M36" s="320">
        <f t="shared" si="0"/>
        <v>21.45</v>
      </c>
    </row>
    <row r="37" spans="1:13" ht="39.75" customHeight="1" thickBot="1">
      <c r="A37" s="781"/>
      <c r="B37" s="780"/>
      <c r="C37" s="787"/>
      <c r="D37" s="45" t="s">
        <v>62</v>
      </c>
      <c r="E37" s="49">
        <v>35</v>
      </c>
      <c r="F37" s="49">
        <v>35</v>
      </c>
      <c r="G37" s="49">
        <v>2.2</v>
      </c>
      <c r="H37" s="49">
        <v>0.31</v>
      </c>
      <c r="I37" s="49">
        <v>24.88</v>
      </c>
      <c r="J37" s="197"/>
      <c r="K37" s="197">
        <v>114.1</v>
      </c>
      <c r="L37" s="238">
        <v>53.9</v>
      </c>
      <c r="M37" s="320">
        <f t="shared" si="0"/>
        <v>1.8865</v>
      </c>
    </row>
    <row r="38" spans="1:13" ht="39.75" customHeight="1" thickBot="1">
      <c r="A38" s="781"/>
      <c r="B38" s="780"/>
      <c r="C38" s="787"/>
      <c r="D38" s="45" t="s">
        <v>21</v>
      </c>
      <c r="E38" s="46">
        <v>20</v>
      </c>
      <c r="F38" s="46">
        <v>16</v>
      </c>
      <c r="G38" s="46">
        <v>0.22</v>
      </c>
      <c r="H38" s="46"/>
      <c r="I38" s="46">
        <v>1.46</v>
      </c>
      <c r="J38" s="184">
        <v>1.68</v>
      </c>
      <c r="K38" s="184">
        <v>6.6</v>
      </c>
      <c r="L38" s="238">
        <v>24.2</v>
      </c>
      <c r="M38" s="320">
        <f t="shared" si="0"/>
        <v>0.484</v>
      </c>
    </row>
    <row r="39" spans="1:13" ht="39.75" customHeight="1" thickBot="1">
      <c r="A39" s="781"/>
      <c r="B39" s="780"/>
      <c r="C39" s="787"/>
      <c r="D39" s="45" t="s">
        <v>11</v>
      </c>
      <c r="E39" s="46">
        <v>5</v>
      </c>
      <c r="F39" s="46">
        <v>5</v>
      </c>
      <c r="G39" s="46">
        <v>0.02</v>
      </c>
      <c r="H39" s="46">
        <v>3.92</v>
      </c>
      <c r="I39" s="46">
        <v>0.02</v>
      </c>
      <c r="J39" s="184"/>
      <c r="K39" s="184">
        <v>36.7</v>
      </c>
      <c r="L39" s="238">
        <v>429</v>
      </c>
      <c r="M39" s="320">
        <f t="shared" si="0"/>
        <v>2.145</v>
      </c>
    </row>
    <row r="40" spans="1:13" ht="39.75" customHeight="1" thickBot="1">
      <c r="A40" s="781"/>
      <c r="B40" s="780"/>
      <c r="C40" s="787"/>
      <c r="D40" s="45" t="s">
        <v>93</v>
      </c>
      <c r="E40" s="46">
        <v>5</v>
      </c>
      <c r="F40" s="46">
        <v>5</v>
      </c>
      <c r="G40" s="46"/>
      <c r="H40" s="46">
        <v>4.69</v>
      </c>
      <c r="I40" s="46"/>
      <c r="J40" s="184"/>
      <c r="K40" s="184">
        <v>43.65</v>
      </c>
      <c r="L40" s="238">
        <v>80.6</v>
      </c>
      <c r="M40" s="320">
        <f t="shared" si="0"/>
        <v>0.403</v>
      </c>
    </row>
    <row r="41" spans="1:13" ht="39.75" customHeight="1" thickBot="1">
      <c r="A41" s="781"/>
      <c r="B41" s="780"/>
      <c r="C41" s="787"/>
      <c r="D41" s="45" t="s">
        <v>22</v>
      </c>
      <c r="E41" s="46">
        <v>30</v>
      </c>
      <c r="F41" s="46">
        <v>24</v>
      </c>
      <c r="G41" s="46">
        <v>0.06</v>
      </c>
      <c r="H41" s="46"/>
      <c r="I41" s="46">
        <v>1.74</v>
      </c>
      <c r="J41" s="184">
        <v>1.2</v>
      </c>
      <c r="K41" s="184">
        <v>8.2</v>
      </c>
      <c r="L41" s="238">
        <v>20.9</v>
      </c>
      <c r="M41" s="320">
        <f t="shared" si="0"/>
        <v>0.627</v>
      </c>
    </row>
    <row r="42" spans="1:13" s="411" customFormat="1" ht="39.75" customHeight="1" thickBot="1">
      <c r="A42" s="781"/>
      <c r="B42" s="780"/>
      <c r="C42" s="755"/>
      <c r="D42" s="50"/>
      <c r="E42" s="36"/>
      <c r="F42" s="36"/>
      <c r="G42" s="36">
        <f>SUM(G36:G41)</f>
        <v>12.5</v>
      </c>
      <c r="H42" s="36">
        <f>SUM(H36:H41)</f>
        <v>13.82</v>
      </c>
      <c r="I42" s="36">
        <f>SUM(I36:I41)</f>
        <v>28.099999999999998</v>
      </c>
      <c r="J42" s="36">
        <f>SUM(J36:J41)</f>
        <v>2.88</v>
      </c>
      <c r="K42" s="185">
        <f>SUM(K36:K41)</f>
        <v>293.24999999999994</v>
      </c>
      <c r="L42" s="185"/>
      <c r="M42" s="185">
        <f>SUM(M36:M41)</f>
        <v>26.9955</v>
      </c>
    </row>
    <row r="43" spans="1:13" ht="39.75" customHeight="1" thickBot="1">
      <c r="A43" s="784"/>
      <c r="B43" s="785"/>
      <c r="C43" s="785"/>
      <c r="D43" s="785"/>
      <c r="E43" s="785"/>
      <c r="F43" s="786"/>
      <c r="G43" s="36"/>
      <c r="H43" s="36"/>
      <c r="I43" s="36"/>
      <c r="J43" s="185"/>
      <c r="K43" s="185"/>
      <c r="L43" s="178"/>
      <c r="M43" s="320">
        <f t="shared" si="0"/>
        <v>0</v>
      </c>
    </row>
    <row r="44" spans="1:13" ht="39.75" customHeight="1" thickBot="1">
      <c r="A44" s="741" t="s">
        <v>267</v>
      </c>
      <c r="B44" s="725">
        <v>150</v>
      </c>
      <c r="C44" s="714">
        <v>67</v>
      </c>
      <c r="D44" s="280" t="s">
        <v>281</v>
      </c>
      <c r="E44" s="281">
        <v>5</v>
      </c>
      <c r="F44" s="281">
        <v>5</v>
      </c>
      <c r="G44" s="281"/>
      <c r="H44" s="281">
        <v>0.22</v>
      </c>
      <c r="I44" s="281">
        <v>0.31</v>
      </c>
      <c r="J44" s="281">
        <v>0.4</v>
      </c>
      <c r="K44" s="281">
        <v>13.95</v>
      </c>
      <c r="L44" s="238">
        <v>214.5</v>
      </c>
      <c r="M44" s="320">
        <f t="shared" si="0"/>
        <v>1.0725</v>
      </c>
    </row>
    <row r="45" spans="1:13" ht="39.75" customHeight="1" thickBot="1">
      <c r="A45" s="741"/>
      <c r="B45" s="725"/>
      <c r="C45" s="715"/>
      <c r="D45" s="280" t="s">
        <v>269</v>
      </c>
      <c r="E45" s="281">
        <v>4</v>
      </c>
      <c r="F45" s="281">
        <v>4</v>
      </c>
      <c r="G45" s="281">
        <v>0.053</v>
      </c>
      <c r="H45" s="281"/>
      <c r="I45" s="281">
        <v>1.96</v>
      </c>
      <c r="J45" s="281">
        <v>0.36</v>
      </c>
      <c r="K45" s="281">
        <v>8.28</v>
      </c>
      <c r="L45" s="238">
        <v>203.5</v>
      </c>
      <c r="M45" s="320">
        <f t="shared" si="0"/>
        <v>0.814</v>
      </c>
    </row>
    <row r="46" spans="1:13" ht="39.75" customHeight="1" thickBot="1">
      <c r="A46" s="741"/>
      <c r="B46" s="725"/>
      <c r="C46" s="716"/>
      <c r="D46" s="280" t="s">
        <v>13</v>
      </c>
      <c r="E46" s="171">
        <v>12</v>
      </c>
      <c r="F46" s="171">
        <v>12</v>
      </c>
      <c r="G46" s="171"/>
      <c r="H46" s="171"/>
      <c r="I46" s="171">
        <v>11.4</v>
      </c>
      <c r="J46" s="181"/>
      <c r="K46" s="181">
        <v>46.8</v>
      </c>
      <c r="L46" s="326">
        <v>43.89</v>
      </c>
      <c r="M46" s="320">
        <f t="shared" si="0"/>
        <v>0.52668</v>
      </c>
    </row>
    <row r="47" spans="1:13" ht="39.75" customHeight="1" thickBot="1">
      <c r="A47" s="784"/>
      <c r="B47" s="785"/>
      <c r="C47" s="785"/>
      <c r="D47" s="785"/>
      <c r="E47" s="785"/>
      <c r="F47" s="786"/>
      <c r="G47" s="36"/>
      <c r="H47" s="36"/>
      <c r="I47" s="36">
        <f>SUM(I44:I46)</f>
        <v>13.67</v>
      </c>
      <c r="J47" s="36">
        <f>SUM(J44:J46)</f>
        <v>0.76</v>
      </c>
      <c r="K47" s="185">
        <f>SUM(K44:K46)</f>
        <v>69.03</v>
      </c>
      <c r="L47" s="185"/>
      <c r="M47" s="185">
        <f>SUM(M44:M46)</f>
        <v>2.4131799999999997</v>
      </c>
    </row>
    <row r="48" spans="1:13" ht="39.75" customHeight="1" thickBot="1">
      <c r="A48" s="50" t="s">
        <v>44</v>
      </c>
      <c r="B48" s="40">
        <v>35</v>
      </c>
      <c r="C48" s="40"/>
      <c r="D48" s="45" t="s">
        <v>25</v>
      </c>
      <c r="E48" s="46">
        <v>35</v>
      </c>
      <c r="F48" s="46">
        <v>35</v>
      </c>
      <c r="G48" s="46">
        <v>1.82</v>
      </c>
      <c r="H48" s="46">
        <v>0.42</v>
      </c>
      <c r="I48" s="46">
        <v>15.48</v>
      </c>
      <c r="J48" s="184"/>
      <c r="K48" s="184">
        <v>74.9</v>
      </c>
      <c r="L48" s="238">
        <v>53.16</v>
      </c>
      <c r="M48" s="320">
        <f t="shared" si="0"/>
        <v>1.8605999999999998</v>
      </c>
    </row>
    <row r="49" spans="1:13" ht="39.75" customHeight="1" thickBot="1">
      <c r="A49" s="782" t="s">
        <v>29</v>
      </c>
      <c r="B49" s="783"/>
      <c r="C49" s="783"/>
      <c r="D49" s="783"/>
      <c r="E49" s="783"/>
      <c r="F49" s="788"/>
      <c r="G49" s="36">
        <f>G29+G35+G43+G47+G42+G48</f>
        <v>24.045</v>
      </c>
      <c r="H49" s="36">
        <f>H29+H35+H43+H47+H42+H48</f>
        <v>19.21</v>
      </c>
      <c r="I49" s="36">
        <f>I29+I35+I43+I47+I42+I48+I19</f>
        <v>122.31</v>
      </c>
      <c r="J49" s="36">
        <f>J29+J35+J43+J47+J42+J48</f>
        <v>56.870000000000005</v>
      </c>
      <c r="K49" s="36">
        <f>K29+K35+K43+K47+K42+K48</f>
        <v>625.0399999999998</v>
      </c>
      <c r="L49" s="198"/>
      <c r="M49" s="198">
        <f>M29+M35+M43+M47+M48+M42</f>
        <v>42.51457</v>
      </c>
    </row>
    <row r="50" spans="1:13" ht="39.75" customHeight="1" thickBot="1">
      <c r="A50" s="782" t="s">
        <v>26</v>
      </c>
      <c r="B50" s="783"/>
      <c r="C50" s="783"/>
      <c r="D50" s="783"/>
      <c r="E50" s="783"/>
      <c r="F50" s="783"/>
      <c r="G50" s="783"/>
      <c r="H50" s="783"/>
      <c r="I50" s="783"/>
      <c r="J50" s="808"/>
      <c r="K50" s="783"/>
      <c r="L50" s="235"/>
      <c r="M50" s="320">
        <f t="shared" si="0"/>
        <v>0</v>
      </c>
    </row>
    <row r="51" spans="1:13" ht="39.75" customHeight="1" thickBot="1">
      <c r="A51" s="812" t="s">
        <v>71</v>
      </c>
      <c r="B51" s="800">
        <v>200</v>
      </c>
      <c r="C51" s="801">
        <v>47</v>
      </c>
      <c r="D51" s="68" t="s">
        <v>59</v>
      </c>
      <c r="E51" s="70">
        <v>40</v>
      </c>
      <c r="F51" s="70">
        <v>34.8</v>
      </c>
      <c r="G51" s="70">
        <v>5.08</v>
      </c>
      <c r="H51" s="70">
        <v>4</v>
      </c>
      <c r="I51" s="70">
        <v>0.24</v>
      </c>
      <c r="J51" s="187"/>
      <c r="K51" s="187">
        <v>54.64</v>
      </c>
      <c r="L51" s="210">
        <v>178.75</v>
      </c>
      <c r="M51" s="320">
        <f t="shared" si="0"/>
        <v>7.15</v>
      </c>
    </row>
    <row r="52" spans="1:13" ht="39.75" customHeight="1" thickBot="1">
      <c r="A52" s="813"/>
      <c r="B52" s="800"/>
      <c r="C52" s="802"/>
      <c r="D52" s="68" t="s">
        <v>11</v>
      </c>
      <c r="E52" s="74">
        <v>4</v>
      </c>
      <c r="F52" s="74">
        <v>4</v>
      </c>
      <c r="G52" s="74">
        <v>0.01</v>
      </c>
      <c r="H52" s="74">
        <v>3.14</v>
      </c>
      <c r="I52" s="74">
        <v>0.02</v>
      </c>
      <c r="J52" s="203"/>
      <c r="K52" s="203">
        <v>29.36</v>
      </c>
      <c r="L52" s="210">
        <v>429</v>
      </c>
      <c r="M52" s="320">
        <f t="shared" si="0"/>
        <v>1.716</v>
      </c>
    </row>
    <row r="53" spans="1:13" ht="39.75" customHeight="1" thickBot="1">
      <c r="A53" s="813"/>
      <c r="B53" s="800"/>
      <c r="C53" s="802"/>
      <c r="D53" s="68" t="s">
        <v>24</v>
      </c>
      <c r="E53" s="70">
        <v>100</v>
      </c>
      <c r="F53" s="70">
        <v>100</v>
      </c>
      <c r="G53" s="70">
        <v>2.8</v>
      </c>
      <c r="H53" s="70">
        <v>3.2</v>
      </c>
      <c r="I53" s="70">
        <v>4.7</v>
      </c>
      <c r="J53" s="187">
        <v>1.3</v>
      </c>
      <c r="K53" s="187">
        <v>59</v>
      </c>
      <c r="L53" s="210">
        <v>39.6</v>
      </c>
      <c r="M53" s="320">
        <f t="shared" si="0"/>
        <v>3.96</v>
      </c>
    </row>
    <row r="54" spans="1:13" ht="39.75" customHeight="1" thickBot="1">
      <c r="A54" s="814"/>
      <c r="B54" s="800"/>
      <c r="C54" s="803"/>
      <c r="D54" s="68"/>
      <c r="E54" s="70"/>
      <c r="F54" s="70"/>
      <c r="G54" s="70"/>
      <c r="H54" s="70"/>
      <c r="I54" s="70"/>
      <c r="J54" s="187"/>
      <c r="K54" s="187"/>
      <c r="L54" s="210"/>
      <c r="M54" s="320">
        <f t="shared" si="0"/>
        <v>0</v>
      </c>
    </row>
    <row r="55" spans="1:13" ht="39.75" customHeight="1" thickBot="1">
      <c r="A55" s="815"/>
      <c r="B55" s="815"/>
      <c r="C55" s="815"/>
      <c r="D55" s="815"/>
      <c r="E55" s="815"/>
      <c r="F55" s="815"/>
      <c r="G55" s="156"/>
      <c r="H55" s="156"/>
      <c r="I55" s="156"/>
      <c r="J55" s="201"/>
      <c r="K55" s="201"/>
      <c r="L55" s="178"/>
      <c r="M55" s="320">
        <f t="shared" si="0"/>
        <v>0</v>
      </c>
    </row>
    <row r="56" spans="1:13" ht="39.75" customHeight="1" thickBot="1">
      <c r="A56" s="784"/>
      <c r="B56" s="785"/>
      <c r="C56" s="785"/>
      <c r="D56" s="785"/>
      <c r="E56" s="785"/>
      <c r="F56" s="786"/>
      <c r="G56" s="36">
        <f>SUM(G51:G55)</f>
        <v>7.89</v>
      </c>
      <c r="H56" s="36">
        <f>SUM(H51:H55)</f>
        <v>10.34</v>
      </c>
      <c r="I56" s="36">
        <f>SUM(I51:I55)</f>
        <v>4.96</v>
      </c>
      <c r="J56" s="36">
        <f>SUM(J51:J55)</f>
        <v>1.3</v>
      </c>
      <c r="K56" s="185">
        <f>SUM(K51:K55)</f>
        <v>143</v>
      </c>
      <c r="L56" s="185"/>
      <c r="M56" s="185">
        <f>SUM(M51:M55)</f>
        <v>12.826</v>
      </c>
    </row>
    <row r="57" spans="1:13" s="284" customFormat="1" ht="42" customHeight="1" thickBot="1">
      <c r="A57" s="518" t="s">
        <v>400</v>
      </c>
      <c r="B57" s="519">
        <v>12</v>
      </c>
      <c r="C57" s="519"/>
      <c r="D57" s="401" t="s">
        <v>401</v>
      </c>
      <c r="E57" s="402">
        <v>12</v>
      </c>
      <c r="F57" s="46">
        <v>12</v>
      </c>
      <c r="G57" s="46">
        <v>0.88</v>
      </c>
      <c r="H57" s="46">
        <v>2.16</v>
      </c>
      <c r="I57" s="46">
        <v>8.04</v>
      </c>
      <c r="J57" s="184"/>
      <c r="K57" s="184">
        <v>55.2</v>
      </c>
      <c r="L57" s="390">
        <v>117.7</v>
      </c>
      <c r="M57" s="46">
        <f>L57*E57/1000</f>
        <v>1.4124</v>
      </c>
    </row>
    <row r="58" spans="1:13" ht="39.75" customHeight="1" thickBot="1">
      <c r="A58" s="75" t="s">
        <v>134</v>
      </c>
      <c r="B58" s="65">
        <v>35</v>
      </c>
      <c r="C58" s="65"/>
      <c r="D58" s="76" t="s">
        <v>134</v>
      </c>
      <c r="E58" s="49">
        <v>35</v>
      </c>
      <c r="F58" s="49">
        <v>35</v>
      </c>
      <c r="G58" s="49">
        <v>2.49</v>
      </c>
      <c r="H58" s="49">
        <v>0.39</v>
      </c>
      <c r="I58" s="49">
        <v>16.24</v>
      </c>
      <c r="J58" s="197"/>
      <c r="K58" s="197">
        <v>80.15</v>
      </c>
      <c r="L58" s="232">
        <v>60.18</v>
      </c>
      <c r="M58" s="320">
        <f>L58*E58/1000</f>
        <v>2.1063</v>
      </c>
    </row>
    <row r="59" spans="1:13" ht="39.75" customHeight="1" thickBot="1">
      <c r="A59" s="784"/>
      <c r="B59" s="785"/>
      <c r="C59" s="785"/>
      <c r="D59" s="785"/>
      <c r="E59" s="785"/>
      <c r="F59" s="785"/>
      <c r="G59" s="785"/>
      <c r="H59" s="785"/>
      <c r="I59" s="785"/>
      <c r="J59" s="785"/>
      <c r="K59" s="785"/>
      <c r="L59" s="238"/>
      <c r="M59" s="320">
        <f t="shared" si="0"/>
        <v>0</v>
      </c>
    </row>
    <row r="60" spans="1:13" ht="39.75" customHeight="1" thickBot="1">
      <c r="A60" s="795" t="s">
        <v>53</v>
      </c>
      <c r="B60" s="720">
        <v>200</v>
      </c>
      <c r="C60" s="777">
        <v>56</v>
      </c>
      <c r="D60" s="51" t="s">
        <v>96</v>
      </c>
      <c r="E60" s="46">
        <v>1</v>
      </c>
      <c r="F60" s="46">
        <v>1</v>
      </c>
      <c r="G60" s="46">
        <v>0.24</v>
      </c>
      <c r="H60" s="46">
        <v>0.17</v>
      </c>
      <c r="I60" s="46">
        <v>0.24</v>
      </c>
      <c r="J60" s="184"/>
      <c r="K60" s="326">
        <v>3.8</v>
      </c>
      <c r="L60" s="472">
        <v>605</v>
      </c>
      <c r="M60" s="342">
        <f t="shared" si="0"/>
        <v>0.605</v>
      </c>
    </row>
    <row r="61" spans="1:13" ht="39.75" customHeight="1" thickBot="1">
      <c r="A61" s="816"/>
      <c r="B61" s="816"/>
      <c r="C61" s="778"/>
      <c r="D61" s="52" t="s">
        <v>92</v>
      </c>
      <c r="E61" s="171">
        <v>12</v>
      </c>
      <c r="F61" s="171">
        <v>12</v>
      </c>
      <c r="G61" s="171"/>
      <c r="H61" s="171"/>
      <c r="I61" s="171">
        <v>11.4</v>
      </c>
      <c r="J61" s="181"/>
      <c r="K61" s="239">
        <v>46.8</v>
      </c>
      <c r="L61" s="392">
        <v>43.89</v>
      </c>
      <c r="M61" s="342">
        <f t="shared" si="0"/>
        <v>0.52668</v>
      </c>
    </row>
    <row r="62" spans="1:13" ht="43.5" customHeight="1" thickBot="1">
      <c r="A62" s="817"/>
      <c r="B62" s="817"/>
      <c r="C62" s="779"/>
      <c r="D62" s="52" t="s">
        <v>90</v>
      </c>
      <c r="E62" s="47">
        <v>100</v>
      </c>
      <c r="F62" s="47">
        <v>100</v>
      </c>
      <c r="G62" s="47">
        <v>2.8</v>
      </c>
      <c r="H62" s="47">
        <v>3.2</v>
      </c>
      <c r="I62" s="47">
        <v>4.7</v>
      </c>
      <c r="J62" s="162">
        <v>1.3</v>
      </c>
      <c r="K62" s="327">
        <v>59</v>
      </c>
      <c r="L62" s="392">
        <v>39.6</v>
      </c>
      <c r="M62" s="342">
        <f t="shared" si="0"/>
        <v>3.96</v>
      </c>
    </row>
    <row r="63" spans="1:13" ht="39.75" customHeight="1" thickBot="1">
      <c r="A63" s="809"/>
      <c r="B63" s="810"/>
      <c r="C63" s="810"/>
      <c r="D63" s="810"/>
      <c r="E63" s="810"/>
      <c r="F63" s="811"/>
      <c r="G63" s="36">
        <f>SUM(G60:G62)</f>
        <v>3.04</v>
      </c>
      <c r="H63" s="36">
        <f aca="true" t="shared" si="2" ref="H63:M63">SUM(H60:H62)</f>
        <v>3.37</v>
      </c>
      <c r="I63" s="36">
        <f t="shared" si="2"/>
        <v>16.34</v>
      </c>
      <c r="J63" s="36">
        <f t="shared" si="2"/>
        <v>1.3</v>
      </c>
      <c r="K63" s="36">
        <f t="shared" si="2"/>
        <v>109.6</v>
      </c>
      <c r="L63" s="36"/>
      <c r="M63" s="36">
        <f t="shared" si="2"/>
        <v>5.09168</v>
      </c>
    </row>
    <row r="64" spans="1:13" ht="39.75" customHeight="1" thickBot="1">
      <c r="A64" s="782" t="s">
        <v>31</v>
      </c>
      <c r="B64" s="783"/>
      <c r="C64" s="783"/>
      <c r="D64" s="783"/>
      <c r="E64" s="783"/>
      <c r="F64" s="788"/>
      <c r="G64" s="36">
        <f>G56+G58+G63+G57</f>
        <v>14.299999999999999</v>
      </c>
      <c r="H64" s="36">
        <f>H56+H58+H63+H57</f>
        <v>16.26</v>
      </c>
      <c r="I64" s="36">
        <f>I56+I58+I63+I57</f>
        <v>45.58</v>
      </c>
      <c r="J64" s="36">
        <f>J56+J58+J63+J57</f>
        <v>2.6</v>
      </c>
      <c r="K64" s="36">
        <f>K56+K58+K63+K57</f>
        <v>387.95</v>
      </c>
      <c r="L64" s="185"/>
      <c r="M64" s="185">
        <f>M56+M58+M63+M57</f>
        <v>21.436380000000003</v>
      </c>
    </row>
    <row r="65" spans="1:13" ht="39.75" customHeight="1" thickBot="1">
      <c r="A65" s="782" t="s">
        <v>32</v>
      </c>
      <c r="B65" s="783"/>
      <c r="C65" s="783"/>
      <c r="D65" s="783"/>
      <c r="E65" s="783"/>
      <c r="F65" s="788"/>
      <c r="G65" s="36">
        <f>G19+G49+G64+G23</f>
        <v>47.195</v>
      </c>
      <c r="H65" s="36">
        <f>H19+H49+H64+H23</f>
        <v>52.96000000000001</v>
      </c>
      <c r="I65" s="36">
        <f>I19+I49+I64+I23</f>
        <v>229.36</v>
      </c>
      <c r="J65" s="36">
        <f>J19+J49+J64+J23</f>
        <v>195.77</v>
      </c>
      <c r="K65" s="36">
        <f>K19+K49+K64+K23</f>
        <v>1511.05</v>
      </c>
      <c r="L65" s="198"/>
      <c r="M65" s="198">
        <f>M19+M23+M49+M64</f>
        <v>97.43804999999999</v>
      </c>
    </row>
    <row r="66" spans="1:11" ht="15">
      <c r="A66" s="1"/>
      <c r="B66" s="1" t="s">
        <v>33</v>
      </c>
      <c r="C66" s="1"/>
      <c r="D66" s="1"/>
      <c r="E66" s="8"/>
      <c r="F66" s="8"/>
      <c r="G66" s="8"/>
      <c r="H66" s="8"/>
      <c r="I66" s="8"/>
      <c r="J66" s="8"/>
      <c r="K66" s="8"/>
    </row>
    <row r="73" spans="5:12" ht="15">
      <c r="E73"/>
      <c r="F73"/>
      <c r="G73"/>
      <c r="H73"/>
      <c r="I73"/>
      <c r="J73"/>
      <c r="K73"/>
      <c r="L73"/>
    </row>
    <row r="74" spans="5:12" ht="15">
      <c r="E74"/>
      <c r="F74"/>
      <c r="G74"/>
      <c r="H74"/>
      <c r="I74"/>
      <c r="J74"/>
      <c r="K74"/>
      <c r="L74"/>
    </row>
    <row r="75" spans="5:12" ht="15">
      <c r="E75"/>
      <c r="F75"/>
      <c r="G75"/>
      <c r="H75"/>
      <c r="I75"/>
      <c r="J75"/>
      <c r="K75"/>
      <c r="L75"/>
    </row>
    <row r="76" spans="5:12" ht="15">
      <c r="E76"/>
      <c r="F76"/>
      <c r="G76"/>
      <c r="H76"/>
      <c r="I76"/>
      <c r="J76"/>
      <c r="K76"/>
      <c r="L76"/>
    </row>
    <row r="77" spans="5:12" ht="15">
      <c r="E77"/>
      <c r="F77"/>
      <c r="G77"/>
      <c r="H77"/>
      <c r="I77"/>
      <c r="J77"/>
      <c r="K77"/>
      <c r="L77"/>
    </row>
    <row r="78" spans="5:12" ht="15">
      <c r="E78"/>
      <c r="F78"/>
      <c r="G78"/>
      <c r="H78"/>
      <c r="I78"/>
      <c r="J78"/>
      <c r="K78"/>
      <c r="L78"/>
    </row>
    <row r="79" spans="5:12" ht="15">
      <c r="E79"/>
      <c r="F79"/>
      <c r="G79"/>
      <c r="H79"/>
      <c r="I79"/>
      <c r="J79"/>
      <c r="K79"/>
      <c r="L79"/>
    </row>
    <row r="80" spans="5:12" ht="15">
      <c r="E80"/>
      <c r="F80"/>
      <c r="G80"/>
      <c r="H80"/>
      <c r="I80"/>
      <c r="J80"/>
      <c r="K80"/>
      <c r="L80"/>
    </row>
    <row r="81" spans="5:12" ht="15">
      <c r="E81"/>
      <c r="F81"/>
      <c r="G81"/>
      <c r="H81"/>
      <c r="I81"/>
      <c r="J81"/>
      <c r="K81"/>
      <c r="L81"/>
    </row>
    <row r="82" spans="5:12" ht="15">
      <c r="E82"/>
      <c r="F82"/>
      <c r="G82"/>
      <c r="H82"/>
      <c r="I82"/>
      <c r="J82"/>
      <c r="K82"/>
      <c r="L82"/>
    </row>
    <row r="83" spans="5:12" ht="15">
      <c r="E83"/>
      <c r="F83"/>
      <c r="G83"/>
      <c r="H83"/>
      <c r="I83"/>
      <c r="J83"/>
      <c r="K83"/>
      <c r="L83"/>
    </row>
    <row r="84" spans="5:12" ht="15">
      <c r="E84"/>
      <c r="F84"/>
      <c r="G84"/>
      <c r="H84"/>
      <c r="I84"/>
      <c r="J84"/>
      <c r="K84"/>
      <c r="L84"/>
    </row>
    <row r="85" spans="5:12" ht="15">
      <c r="E85"/>
      <c r="F85"/>
      <c r="G85"/>
      <c r="H85"/>
      <c r="I85"/>
      <c r="J85"/>
      <c r="K85"/>
      <c r="L85"/>
    </row>
    <row r="86" spans="5:12" ht="15">
      <c r="E86"/>
      <c r="F86"/>
      <c r="G86"/>
      <c r="H86"/>
      <c r="I86"/>
      <c r="J86"/>
      <c r="K86"/>
      <c r="L86"/>
    </row>
    <row r="87" spans="5:12" ht="15">
      <c r="E87"/>
      <c r="F87"/>
      <c r="G87"/>
      <c r="H87"/>
      <c r="I87"/>
      <c r="J87"/>
      <c r="K87"/>
      <c r="L87"/>
    </row>
    <row r="88" spans="5:12" ht="15">
      <c r="E88"/>
      <c r="F88"/>
      <c r="G88"/>
      <c r="H88"/>
      <c r="I88"/>
      <c r="J88"/>
      <c r="K88"/>
      <c r="L88"/>
    </row>
  </sheetData>
  <sheetProtection/>
  <mergeCells count="45">
    <mergeCell ref="B25:B28"/>
    <mergeCell ref="A44:A46"/>
    <mergeCell ref="A19:F19"/>
    <mergeCell ref="B36:B42"/>
    <mergeCell ref="A43:F43"/>
    <mergeCell ref="A29:F29"/>
    <mergeCell ref="A30:A34"/>
    <mergeCell ref="A64:F64"/>
    <mergeCell ref="A65:F65"/>
    <mergeCell ref="A50:K50"/>
    <mergeCell ref="A56:F56"/>
    <mergeCell ref="A63:F63"/>
    <mergeCell ref="A59:K59"/>
    <mergeCell ref="A51:A54"/>
    <mergeCell ref="A55:F55"/>
    <mergeCell ref="A60:A62"/>
    <mergeCell ref="B60:B62"/>
    <mergeCell ref="B51:B54"/>
    <mergeCell ref="C51:C54"/>
    <mergeCell ref="A4:K4"/>
    <mergeCell ref="A16:A17"/>
    <mergeCell ref="B16:B17"/>
    <mergeCell ref="A18:F18"/>
    <mergeCell ref="A7:A10"/>
    <mergeCell ref="C44:C46"/>
    <mergeCell ref="A24:K24"/>
    <mergeCell ref="A25:A28"/>
    <mergeCell ref="B7:B10"/>
    <mergeCell ref="A11:F11"/>
    <mergeCell ref="A6:K6"/>
    <mergeCell ref="A15:F15"/>
    <mergeCell ref="A12:A14"/>
    <mergeCell ref="B12:B14"/>
    <mergeCell ref="C7:C10"/>
    <mergeCell ref="C12:C14"/>
    <mergeCell ref="C60:C62"/>
    <mergeCell ref="B30:B34"/>
    <mergeCell ref="A36:A42"/>
    <mergeCell ref="A20:K20"/>
    <mergeCell ref="A35:F35"/>
    <mergeCell ref="C30:C34"/>
    <mergeCell ref="C36:C42"/>
    <mergeCell ref="A49:F49"/>
    <mergeCell ref="B44:B46"/>
    <mergeCell ref="A47:F47"/>
  </mergeCells>
  <printOptions/>
  <pageMargins left="0.47" right="0.56" top="0.44" bottom="0.46" header="0.3" footer="0.3"/>
  <pageSetup horizontalDpi="180" verticalDpi="180" orientation="portrait" paperSize="9" scale="2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M86"/>
  <sheetViews>
    <sheetView view="pageBreakPreview" zoomScale="31" zoomScaleNormal="89" zoomScaleSheetLayoutView="31" zoomScalePageLayoutView="0" workbookViewId="0" topLeftCell="A7">
      <selection activeCell="C45" sqref="C45"/>
    </sheetView>
  </sheetViews>
  <sheetFormatPr defaultColWidth="9.140625" defaultRowHeight="15"/>
  <cols>
    <col min="1" max="1" width="83.28125" style="3" customWidth="1"/>
    <col min="2" max="2" width="32.421875" style="3" customWidth="1"/>
    <col min="3" max="3" width="28.7109375" style="3" customWidth="1"/>
    <col min="4" max="4" width="73.8515625" style="0" customWidth="1"/>
    <col min="5" max="5" width="24.140625" style="2" customWidth="1"/>
    <col min="6" max="6" width="21.28125" style="2" customWidth="1"/>
    <col min="7" max="7" width="20.140625" style="2" customWidth="1"/>
    <col min="8" max="8" width="19.7109375" style="2" customWidth="1"/>
    <col min="9" max="9" width="27.00390625" style="2" customWidth="1"/>
    <col min="10" max="10" width="21.7109375" style="2" customWidth="1"/>
    <col min="11" max="12" width="28.28125" style="2" customWidth="1"/>
    <col min="13" max="13" width="26.57421875" style="236" customWidth="1"/>
  </cols>
  <sheetData>
    <row r="3" spans="1:13" ht="92.25">
      <c r="A3" s="17"/>
      <c r="B3" s="18"/>
      <c r="C3" s="18"/>
      <c r="D3" s="98" t="s">
        <v>158</v>
      </c>
      <c r="E3" s="103"/>
      <c r="F3" s="19"/>
      <c r="G3" s="19"/>
      <c r="H3" s="19"/>
      <c r="I3" s="19"/>
      <c r="J3" s="19"/>
      <c r="K3" s="25" t="s">
        <v>443</v>
      </c>
      <c r="L3" s="25"/>
      <c r="M3" s="232"/>
    </row>
    <row r="4" spans="1:13" ht="47.25" thickBot="1">
      <c r="A4" s="56"/>
      <c r="B4" s="31" t="s">
        <v>135</v>
      </c>
      <c r="C4" s="31"/>
      <c r="D4" s="32" t="s">
        <v>175</v>
      </c>
      <c r="E4" s="32"/>
      <c r="F4" s="32"/>
      <c r="G4" s="32"/>
      <c r="H4" s="30"/>
      <c r="I4" s="32"/>
      <c r="J4" s="32"/>
      <c r="K4" s="32"/>
      <c r="L4" s="32"/>
      <c r="M4" s="232"/>
    </row>
    <row r="5" spans="1:13" ht="122.2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484" t="s">
        <v>284</v>
      </c>
      <c r="K5" s="237" t="s">
        <v>8</v>
      </c>
      <c r="L5" s="379" t="s">
        <v>260</v>
      </c>
      <c r="M5" s="320" t="s">
        <v>237</v>
      </c>
    </row>
    <row r="6" spans="1:13" ht="45.7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76"/>
      <c r="K6" s="860"/>
      <c r="L6" s="338"/>
      <c r="M6" s="320"/>
    </row>
    <row r="7" spans="1:13" s="289" customFormat="1" ht="58.5" customHeight="1" thickBot="1">
      <c r="A7" s="67"/>
      <c r="B7" s="66"/>
      <c r="C7" s="66"/>
      <c r="D7" s="68"/>
      <c r="E7" s="70"/>
      <c r="F7" s="70"/>
      <c r="G7" s="70"/>
      <c r="H7" s="70"/>
      <c r="I7" s="70"/>
      <c r="J7" s="187"/>
      <c r="K7" s="209"/>
      <c r="L7" s="343"/>
      <c r="M7" s="348"/>
    </row>
    <row r="8" spans="1:13" ht="45.75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1007"/>
      <c r="K8" s="861"/>
      <c r="L8" s="343"/>
      <c r="M8" s="320">
        <f aca="true" t="shared" si="0" ref="M8:M74">L8*E8/1000</f>
        <v>0</v>
      </c>
    </row>
    <row r="9" spans="1:13" ht="45.75" customHeight="1" thickBot="1">
      <c r="A9" s="862" t="s">
        <v>56</v>
      </c>
      <c r="B9" s="971">
        <v>150</v>
      </c>
      <c r="C9" s="1003">
        <v>66</v>
      </c>
      <c r="D9" s="146" t="s">
        <v>121</v>
      </c>
      <c r="E9" s="147">
        <v>25</v>
      </c>
      <c r="F9" s="147">
        <v>25</v>
      </c>
      <c r="G9" s="147">
        <v>1.75</v>
      </c>
      <c r="H9" s="147">
        <v>0.25</v>
      </c>
      <c r="I9" s="225">
        <v>17.85</v>
      </c>
      <c r="J9" s="373"/>
      <c r="K9" s="225">
        <v>82.5</v>
      </c>
      <c r="L9" s="373">
        <v>53.9</v>
      </c>
      <c r="M9" s="320">
        <f t="shared" si="0"/>
        <v>1.3475</v>
      </c>
    </row>
    <row r="10" spans="1:13" ht="40.5" customHeight="1" thickBot="1">
      <c r="A10" s="982"/>
      <c r="B10" s="971"/>
      <c r="C10" s="1004"/>
      <c r="D10" s="143" t="s">
        <v>11</v>
      </c>
      <c r="E10" s="138">
        <v>5</v>
      </c>
      <c r="F10" s="138">
        <v>5</v>
      </c>
      <c r="G10" s="138">
        <v>0.02</v>
      </c>
      <c r="H10" s="138">
        <v>3.92</v>
      </c>
      <c r="I10" s="222">
        <v>0.02</v>
      </c>
      <c r="J10" s="373"/>
      <c r="K10" s="222">
        <v>36.7</v>
      </c>
      <c r="L10" s="372">
        <v>429</v>
      </c>
      <c r="M10" s="320">
        <f t="shared" si="0"/>
        <v>2.145</v>
      </c>
    </row>
    <row r="11" spans="1:13" ht="45.75" customHeight="1" hidden="1" thickBot="1">
      <c r="A11" s="982"/>
      <c r="B11" s="971"/>
      <c r="C11" s="1004"/>
      <c r="D11" s="68"/>
      <c r="E11" s="70"/>
      <c r="F11" s="70"/>
      <c r="G11" s="70"/>
      <c r="H11" s="70"/>
      <c r="I11" s="70"/>
      <c r="J11" s="187"/>
      <c r="K11" s="187"/>
      <c r="L11" s="372"/>
      <c r="M11" s="320"/>
    </row>
    <row r="12" spans="1:13" ht="45.75" customHeight="1" thickBot="1">
      <c r="A12" s="982"/>
      <c r="B12" s="971"/>
      <c r="C12" s="1004"/>
      <c r="D12" s="143" t="s">
        <v>24</v>
      </c>
      <c r="E12" s="140">
        <v>100</v>
      </c>
      <c r="F12" s="140">
        <v>100</v>
      </c>
      <c r="G12" s="140">
        <v>2.8</v>
      </c>
      <c r="H12" s="140">
        <v>3.2</v>
      </c>
      <c r="I12" s="140">
        <v>4.7</v>
      </c>
      <c r="J12" s="531">
        <v>1.3</v>
      </c>
      <c r="K12" s="194">
        <v>59</v>
      </c>
      <c r="L12" s="372">
        <v>39.6</v>
      </c>
      <c r="M12" s="320">
        <f t="shared" si="0"/>
        <v>3.96</v>
      </c>
    </row>
    <row r="13" spans="1:13" ht="45.75" customHeight="1" thickBot="1">
      <c r="A13" s="982"/>
      <c r="B13" s="971"/>
      <c r="C13" s="1005"/>
      <c r="D13" s="143" t="s">
        <v>40</v>
      </c>
      <c r="E13" s="140">
        <v>4</v>
      </c>
      <c r="F13" s="140">
        <v>4</v>
      </c>
      <c r="G13" s="140"/>
      <c r="H13" s="140"/>
      <c r="I13" s="140">
        <v>3.82</v>
      </c>
      <c r="J13" s="194"/>
      <c r="K13" s="194">
        <v>15.6</v>
      </c>
      <c r="L13" s="372">
        <v>43.89</v>
      </c>
      <c r="M13" s="320">
        <f t="shared" si="0"/>
        <v>0.17556</v>
      </c>
    </row>
    <row r="14" spans="1:13" ht="45.75" customHeight="1" thickBot="1">
      <c r="A14" s="968"/>
      <c r="B14" s="968"/>
      <c r="C14" s="968"/>
      <c r="D14" s="968"/>
      <c r="E14" s="968"/>
      <c r="F14" s="968"/>
      <c r="G14" s="141">
        <f>SUM(G9:G13)</f>
        <v>4.57</v>
      </c>
      <c r="H14" s="141">
        <f>SUM(H9:H13)</f>
        <v>7.37</v>
      </c>
      <c r="I14" s="141">
        <f>SUM(I9:I13)</f>
        <v>26.39</v>
      </c>
      <c r="J14" s="141">
        <f>SUM(J9:J13)</f>
        <v>1.3</v>
      </c>
      <c r="K14" s="223">
        <f>K9+K10+K12+K13</f>
        <v>193.79999999999998</v>
      </c>
      <c r="L14" s="223"/>
      <c r="M14" s="223">
        <f>M9+M10+M12+M13</f>
        <v>7.62806</v>
      </c>
    </row>
    <row r="15" spans="1:13" ht="45.75" customHeight="1" thickBot="1">
      <c r="A15" s="765" t="s">
        <v>236</v>
      </c>
      <c r="B15" s="872" t="s">
        <v>302</v>
      </c>
      <c r="C15" s="873"/>
      <c r="D15" s="71" t="s">
        <v>46</v>
      </c>
      <c r="E15" s="72">
        <v>35</v>
      </c>
      <c r="F15" s="72">
        <v>35</v>
      </c>
      <c r="G15" s="72">
        <v>2.49</v>
      </c>
      <c r="H15" s="72">
        <v>0.39</v>
      </c>
      <c r="I15" s="72">
        <v>16.24</v>
      </c>
      <c r="J15" s="206"/>
      <c r="K15" s="206">
        <v>80.15</v>
      </c>
      <c r="L15" s="343">
        <v>60.18</v>
      </c>
      <c r="M15" s="320">
        <f t="shared" si="0"/>
        <v>2.1063</v>
      </c>
    </row>
    <row r="16" spans="1:13" ht="54.75" customHeight="1" thickBot="1">
      <c r="A16" s="723"/>
      <c r="B16" s="859"/>
      <c r="C16" s="874"/>
      <c r="D16" s="71" t="s">
        <v>235</v>
      </c>
      <c r="E16" s="397">
        <v>10</v>
      </c>
      <c r="F16" s="46">
        <v>10</v>
      </c>
      <c r="G16" s="46">
        <v>2.6</v>
      </c>
      <c r="H16" s="46">
        <v>2.58</v>
      </c>
      <c r="I16" s="46"/>
      <c r="J16" s="184">
        <v>0.26</v>
      </c>
      <c r="K16" s="184">
        <v>33.8</v>
      </c>
      <c r="L16" s="343">
        <v>418</v>
      </c>
      <c r="M16" s="320">
        <f t="shared" si="0"/>
        <v>4.18</v>
      </c>
    </row>
    <row r="17" spans="1:13" ht="45.75" customHeight="1" thickBot="1">
      <c r="A17" s="724"/>
      <c r="B17" s="859"/>
      <c r="C17" s="875"/>
      <c r="D17" s="71" t="s">
        <v>99</v>
      </c>
      <c r="E17" s="72">
        <v>8</v>
      </c>
      <c r="F17" s="72">
        <v>8</v>
      </c>
      <c r="G17" s="72">
        <v>0.03</v>
      </c>
      <c r="H17" s="72">
        <v>6.28</v>
      </c>
      <c r="I17" s="72">
        <v>0.04</v>
      </c>
      <c r="J17" s="206"/>
      <c r="K17" s="206">
        <v>58.72</v>
      </c>
      <c r="L17" s="210">
        <v>429</v>
      </c>
      <c r="M17" s="320">
        <f t="shared" si="0"/>
        <v>3.432</v>
      </c>
    </row>
    <row r="18" spans="1:13" ht="45.75" customHeight="1" thickBot="1">
      <c r="A18" s="849"/>
      <c r="B18" s="849"/>
      <c r="C18" s="849"/>
      <c r="D18" s="849"/>
      <c r="E18" s="849"/>
      <c r="F18" s="849"/>
      <c r="G18" s="34">
        <f>SUM(G15:G17)</f>
        <v>5.12</v>
      </c>
      <c r="H18" s="34">
        <f>SUM(H15:H17)</f>
        <v>9.25</v>
      </c>
      <c r="I18" s="34">
        <f>I15+I16+I17</f>
        <v>16.279999999999998</v>
      </c>
      <c r="J18" s="34">
        <f>J15+J16+J17</f>
        <v>0.26</v>
      </c>
      <c r="K18" s="192">
        <f>SUM(K15:K17)</f>
        <v>172.67000000000002</v>
      </c>
      <c r="L18" s="192"/>
      <c r="M18" s="192">
        <f>SUM(M15:M17)</f>
        <v>9.7183</v>
      </c>
    </row>
    <row r="19" spans="1:13" ht="45.75" customHeight="1" thickBot="1">
      <c r="A19" s="862" t="s">
        <v>270</v>
      </c>
      <c r="B19" s="800">
        <v>200</v>
      </c>
      <c r="C19" s="722">
        <v>16</v>
      </c>
      <c r="D19" s="68" t="s">
        <v>270</v>
      </c>
      <c r="E19" s="70">
        <v>1</v>
      </c>
      <c r="F19" s="70">
        <v>1</v>
      </c>
      <c r="G19" s="70">
        <v>0.06</v>
      </c>
      <c r="H19" s="70"/>
      <c r="I19" s="70">
        <v>0.9</v>
      </c>
      <c r="J19" s="187"/>
      <c r="K19" s="187">
        <v>4.12</v>
      </c>
      <c r="L19" s="210">
        <v>1100</v>
      </c>
      <c r="M19" s="320">
        <f t="shared" si="0"/>
        <v>1.1</v>
      </c>
    </row>
    <row r="20" spans="1:13" ht="45.75" customHeight="1" thickBot="1">
      <c r="A20" s="862"/>
      <c r="B20" s="800"/>
      <c r="C20" s="857"/>
      <c r="D20" s="68" t="s">
        <v>24</v>
      </c>
      <c r="E20" s="140">
        <v>100</v>
      </c>
      <c r="F20" s="140">
        <v>100</v>
      </c>
      <c r="G20" s="140">
        <v>2.8</v>
      </c>
      <c r="H20" s="140">
        <v>3.2</v>
      </c>
      <c r="I20" s="140">
        <v>4.7</v>
      </c>
      <c r="J20" s="194">
        <v>1.3</v>
      </c>
      <c r="K20" s="194">
        <v>59</v>
      </c>
      <c r="L20" s="372">
        <v>39.6</v>
      </c>
      <c r="M20" s="320">
        <f t="shared" si="0"/>
        <v>3.96</v>
      </c>
    </row>
    <row r="21" spans="1:13" ht="45.75" customHeight="1" thickBot="1">
      <c r="A21" s="862"/>
      <c r="B21" s="800"/>
      <c r="C21" s="858"/>
      <c r="D21" s="68" t="s">
        <v>13</v>
      </c>
      <c r="E21" s="74">
        <v>12</v>
      </c>
      <c r="F21" s="74">
        <v>12</v>
      </c>
      <c r="G21" s="74"/>
      <c r="H21" s="74"/>
      <c r="I21" s="74">
        <v>11.4</v>
      </c>
      <c r="J21" s="203"/>
      <c r="K21" s="203">
        <v>46.8</v>
      </c>
      <c r="L21" s="210">
        <v>43.89</v>
      </c>
      <c r="M21" s="320">
        <f t="shared" si="0"/>
        <v>0.52668</v>
      </c>
    </row>
    <row r="22" spans="1:13" ht="45.75" customHeight="1" thickBot="1">
      <c r="A22" s="849"/>
      <c r="B22" s="849"/>
      <c r="C22" s="849"/>
      <c r="D22" s="849"/>
      <c r="E22" s="849"/>
      <c r="F22" s="849"/>
      <c r="G22" s="34">
        <f>SUM(G19:G21)</f>
        <v>2.86</v>
      </c>
      <c r="H22" s="34">
        <f>SUM(H19:H21)</f>
        <v>3.2</v>
      </c>
      <c r="I22" s="34">
        <f>SUM(I19:I21)</f>
        <v>17</v>
      </c>
      <c r="J22" s="34">
        <f>SUM(J19:J21)</f>
        <v>1.3</v>
      </c>
      <c r="K22" s="192">
        <f>SUM(K19:K21)</f>
        <v>109.91999999999999</v>
      </c>
      <c r="L22" s="192"/>
      <c r="M22" s="192">
        <f>SUM(M19:M21)</f>
        <v>5.58668</v>
      </c>
    </row>
    <row r="23" spans="1:13" ht="45.75" customHeight="1" thickBot="1">
      <c r="A23" s="859" t="s">
        <v>30</v>
      </c>
      <c r="B23" s="859"/>
      <c r="C23" s="859"/>
      <c r="D23" s="859"/>
      <c r="E23" s="859"/>
      <c r="F23" s="859"/>
      <c r="G23" s="34">
        <f>G7+G14+G18+G22</f>
        <v>12.55</v>
      </c>
      <c r="H23" s="34">
        <f>H7+H14+H18+H22</f>
        <v>19.82</v>
      </c>
      <c r="I23" s="34">
        <f>I7+I14+I18+I22</f>
        <v>59.67</v>
      </c>
      <c r="J23" s="34">
        <f>J7+J14+J18+J22</f>
        <v>2.8600000000000003</v>
      </c>
      <c r="K23" s="192">
        <f>K7+K14+K18+K22</f>
        <v>476.39</v>
      </c>
      <c r="L23" s="192"/>
      <c r="M23" s="192">
        <f>M7+M14+M18+M22</f>
        <v>22.93304</v>
      </c>
    </row>
    <row r="24" spans="1:13" ht="45.75" customHeight="1" thickBot="1">
      <c r="A24" s="877" t="s">
        <v>14</v>
      </c>
      <c r="B24" s="877"/>
      <c r="C24" s="877"/>
      <c r="D24" s="877"/>
      <c r="E24" s="877"/>
      <c r="F24" s="877"/>
      <c r="G24" s="877"/>
      <c r="H24" s="877"/>
      <c r="I24" s="877"/>
      <c r="J24" s="878"/>
      <c r="K24" s="878"/>
      <c r="L24" s="354"/>
      <c r="M24" s="320">
        <f t="shared" si="0"/>
        <v>0</v>
      </c>
    </row>
    <row r="25" spans="1:13" s="289" customFormat="1" ht="58.5" customHeight="1" thickBot="1">
      <c r="A25" s="67" t="s">
        <v>10</v>
      </c>
      <c r="B25" s="66">
        <v>90</v>
      </c>
      <c r="C25" s="66"/>
      <c r="D25" s="68" t="s">
        <v>10</v>
      </c>
      <c r="E25" s="70">
        <v>90</v>
      </c>
      <c r="F25" s="70">
        <v>79</v>
      </c>
      <c r="G25" s="70">
        <v>0.36</v>
      </c>
      <c r="H25" s="70">
        <v>0.31</v>
      </c>
      <c r="I25" s="70">
        <v>7.13</v>
      </c>
      <c r="J25" s="187">
        <v>131</v>
      </c>
      <c r="K25" s="209">
        <v>35.64</v>
      </c>
      <c r="L25" s="343">
        <v>73.7</v>
      </c>
      <c r="M25" s="348">
        <f>L25*E25/1000</f>
        <v>6.633</v>
      </c>
    </row>
    <row r="26" spans="1:13" s="289" customFormat="1" ht="45" customHeight="1" thickBot="1">
      <c r="A26" s="67"/>
      <c r="B26" s="605"/>
      <c r="C26" s="605"/>
      <c r="D26" s="290"/>
      <c r="E26" s="275"/>
      <c r="F26" s="275"/>
      <c r="G26" s="275"/>
      <c r="H26" s="275"/>
      <c r="I26" s="291"/>
      <c r="J26" s="476"/>
      <c r="K26" s="292"/>
      <c r="L26" s="377"/>
      <c r="M26" s="320"/>
    </row>
    <row r="27" spans="1:13" s="289" customFormat="1" ht="45" customHeight="1" thickBot="1">
      <c r="A27" s="67"/>
      <c r="B27" s="286"/>
      <c r="C27" s="442"/>
      <c r="D27" s="290"/>
      <c r="E27" s="275"/>
      <c r="F27" s="275"/>
      <c r="G27" s="275">
        <f>SUM(G25:G26)</f>
        <v>0.36</v>
      </c>
      <c r="H27" s="275">
        <f aca="true" t="shared" si="1" ref="H27:M27">SUM(H25:H26)</f>
        <v>0.31</v>
      </c>
      <c r="I27" s="275">
        <f t="shared" si="1"/>
        <v>7.13</v>
      </c>
      <c r="J27" s="275">
        <f t="shared" si="1"/>
        <v>131</v>
      </c>
      <c r="K27" s="275">
        <f t="shared" si="1"/>
        <v>35.64</v>
      </c>
      <c r="L27" s="275"/>
      <c r="M27" s="275">
        <f t="shared" si="1"/>
        <v>6.633</v>
      </c>
    </row>
    <row r="28" spans="1:13" ht="45.75" customHeight="1" thickBot="1">
      <c r="A28" s="859" t="s">
        <v>16</v>
      </c>
      <c r="B28" s="859"/>
      <c r="C28" s="859"/>
      <c r="D28" s="859"/>
      <c r="E28" s="859"/>
      <c r="F28" s="859"/>
      <c r="G28" s="859"/>
      <c r="H28" s="859"/>
      <c r="I28" s="859"/>
      <c r="J28" s="860"/>
      <c r="K28" s="860"/>
      <c r="L28" s="338"/>
      <c r="M28" s="320">
        <f t="shared" si="0"/>
        <v>0</v>
      </c>
    </row>
    <row r="29" spans="1:13" ht="45.75" customHeight="1" thickBot="1">
      <c r="A29" s="959" t="s">
        <v>238</v>
      </c>
      <c r="B29" s="959">
        <v>70</v>
      </c>
      <c r="C29" s="444"/>
      <c r="D29" s="71" t="s">
        <v>22</v>
      </c>
      <c r="E29" s="72">
        <v>10</v>
      </c>
      <c r="F29" s="72">
        <v>8</v>
      </c>
      <c r="G29" s="72">
        <v>0.08</v>
      </c>
      <c r="H29" s="72"/>
      <c r="I29" s="72">
        <v>0.49</v>
      </c>
      <c r="J29" s="206">
        <v>0.4</v>
      </c>
      <c r="K29" s="206">
        <v>2.32</v>
      </c>
      <c r="L29" s="343">
        <v>20.9</v>
      </c>
      <c r="M29" s="320">
        <f t="shared" si="0"/>
        <v>0.209</v>
      </c>
    </row>
    <row r="30" spans="1:13" ht="45.75" customHeight="1" thickBot="1">
      <c r="A30" s="999"/>
      <c r="B30" s="999"/>
      <c r="C30" s="506"/>
      <c r="D30" s="73" t="s">
        <v>18</v>
      </c>
      <c r="E30" s="70">
        <v>3</v>
      </c>
      <c r="F30" s="70">
        <v>3</v>
      </c>
      <c r="G30" s="70"/>
      <c r="H30" s="70">
        <v>2.81</v>
      </c>
      <c r="I30" s="70"/>
      <c r="J30" s="187"/>
      <c r="K30" s="187">
        <v>26.19</v>
      </c>
      <c r="L30" s="210">
        <v>80.6</v>
      </c>
      <c r="M30" s="320">
        <f t="shared" si="0"/>
        <v>0.2418</v>
      </c>
    </row>
    <row r="31" spans="1:13" ht="45.75" customHeight="1" thickBot="1">
      <c r="A31" s="999"/>
      <c r="B31" s="999"/>
      <c r="C31" s="447">
        <v>63</v>
      </c>
      <c r="D31" s="68" t="s">
        <v>40</v>
      </c>
      <c r="E31" s="70">
        <v>3</v>
      </c>
      <c r="F31" s="70">
        <v>3</v>
      </c>
      <c r="G31" s="70"/>
      <c r="H31" s="70"/>
      <c r="I31" s="70">
        <v>2.86</v>
      </c>
      <c r="J31" s="187"/>
      <c r="K31" s="187">
        <v>11.7</v>
      </c>
      <c r="L31" s="343">
        <v>43.89</v>
      </c>
      <c r="M31" s="320">
        <f t="shared" si="0"/>
        <v>0.13167</v>
      </c>
    </row>
    <row r="32" spans="1:13" ht="45.75" customHeight="1" thickBot="1">
      <c r="A32" s="999"/>
      <c r="B32" s="999"/>
      <c r="C32" s="447"/>
      <c r="D32" s="81" t="s">
        <v>250</v>
      </c>
      <c r="E32" s="70">
        <v>60</v>
      </c>
      <c r="F32" s="70">
        <v>48</v>
      </c>
      <c r="G32" s="70">
        <v>0.86</v>
      </c>
      <c r="H32" s="70">
        <v>0.04</v>
      </c>
      <c r="I32" s="70">
        <v>2.26</v>
      </c>
      <c r="J32" s="187">
        <v>21.6</v>
      </c>
      <c r="K32" s="187">
        <v>13</v>
      </c>
      <c r="L32" s="343">
        <v>20.9</v>
      </c>
      <c r="M32" s="320">
        <f t="shared" si="0"/>
        <v>1.254</v>
      </c>
    </row>
    <row r="33" spans="1:13" ht="45.75" customHeight="1" thickBot="1">
      <c r="A33" s="1000"/>
      <c r="B33" s="1000"/>
      <c r="C33" s="448"/>
      <c r="D33" s="81" t="s">
        <v>256</v>
      </c>
      <c r="E33" s="70">
        <v>10</v>
      </c>
      <c r="F33" s="70">
        <v>10</v>
      </c>
      <c r="G33" s="70">
        <v>0.07</v>
      </c>
      <c r="H33" s="70"/>
      <c r="I33" s="70">
        <v>1.17</v>
      </c>
      <c r="J33" s="187">
        <v>14.5</v>
      </c>
      <c r="K33" s="187">
        <v>5.3</v>
      </c>
      <c r="L33" s="210">
        <v>73.7</v>
      </c>
      <c r="M33" s="320">
        <f t="shared" si="0"/>
        <v>0.737</v>
      </c>
    </row>
    <row r="34" spans="1:13" ht="45.75" customHeight="1" thickBot="1">
      <c r="A34" s="860"/>
      <c r="B34" s="963"/>
      <c r="C34" s="963"/>
      <c r="D34" s="963"/>
      <c r="E34" s="963"/>
      <c r="F34" s="993"/>
      <c r="G34" s="34">
        <f>SUM(G29:G33)</f>
        <v>1.01</v>
      </c>
      <c r="H34" s="34">
        <f>SUM(H29:H33)</f>
        <v>2.85</v>
      </c>
      <c r="I34" s="34">
        <f>SUM(I29:I33)</f>
        <v>6.779999999999999</v>
      </c>
      <c r="J34" s="34">
        <f>SUM(J29:J33)</f>
        <v>36.5</v>
      </c>
      <c r="K34" s="192">
        <f>SUM(K29:K33)</f>
        <v>58.51</v>
      </c>
      <c r="L34" s="192"/>
      <c r="M34" s="192">
        <f>SUM(M29:M33)</f>
        <v>2.57347</v>
      </c>
    </row>
    <row r="35" spans="1:13" ht="45.75" customHeight="1" thickBot="1">
      <c r="A35" s="765" t="s">
        <v>438</v>
      </c>
      <c r="B35" s="722">
        <v>200</v>
      </c>
      <c r="C35" s="151"/>
      <c r="D35" s="71" t="s">
        <v>103</v>
      </c>
      <c r="E35" s="70">
        <v>15</v>
      </c>
      <c r="F35" s="70">
        <v>15</v>
      </c>
      <c r="G35" s="70">
        <v>3.03</v>
      </c>
      <c r="H35" s="70">
        <v>0.42</v>
      </c>
      <c r="I35" s="70"/>
      <c r="J35" s="187"/>
      <c r="K35" s="187">
        <v>15.9</v>
      </c>
      <c r="L35" s="210">
        <v>429</v>
      </c>
      <c r="M35" s="509">
        <f>E35*L35/1000</f>
        <v>6.435</v>
      </c>
    </row>
    <row r="36" spans="1:13" ht="45.75" customHeight="1" thickBot="1">
      <c r="A36" s="723"/>
      <c r="B36" s="857"/>
      <c r="C36" s="443"/>
      <c r="D36" s="71" t="s">
        <v>114</v>
      </c>
      <c r="E36" s="72">
        <v>80</v>
      </c>
      <c r="F36" s="72">
        <v>56</v>
      </c>
      <c r="G36" s="72">
        <v>1</v>
      </c>
      <c r="H36" s="72">
        <v>0.22</v>
      </c>
      <c r="I36" s="72">
        <v>9.12</v>
      </c>
      <c r="J36" s="206"/>
      <c r="K36" s="206">
        <v>44.8</v>
      </c>
      <c r="L36" s="210">
        <v>17.6</v>
      </c>
      <c r="M36" s="320">
        <f>L36*E36/1000</f>
        <v>1.408</v>
      </c>
    </row>
    <row r="37" spans="1:13" ht="45.75" customHeight="1" thickBot="1">
      <c r="A37" s="723"/>
      <c r="B37" s="857"/>
      <c r="C37" s="443">
        <v>42</v>
      </c>
      <c r="D37" s="122" t="s">
        <v>93</v>
      </c>
      <c r="E37" s="72">
        <v>2</v>
      </c>
      <c r="F37" s="72">
        <v>2</v>
      </c>
      <c r="G37" s="72"/>
      <c r="H37" s="72">
        <v>1.87</v>
      </c>
      <c r="I37" s="72"/>
      <c r="J37" s="206"/>
      <c r="K37" s="206">
        <v>17.46</v>
      </c>
      <c r="L37" s="343">
        <v>80.6</v>
      </c>
      <c r="M37" s="320">
        <f>L37*E37/1000</f>
        <v>0.16119999999999998</v>
      </c>
    </row>
    <row r="38" spans="1:13" ht="45.75" customHeight="1" thickBot="1">
      <c r="A38" s="723"/>
      <c r="B38" s="857"/>
      <c r="C38" s="443"/>
      <c r="D38" s="71" t="s">
        <v>105</v>
      </c>
      <c r="E38" s="72">
        <v>15</v>
      </c>
      <c r="F38" s="72">
        <v>12</v>
      </c>
      <c r="G38" s="72">
        <v>0.03</v>
      </c>
      <c r="H38" s="72"/>
      <c r="I38" s="72">
        <v>0.87</v>
      </c>
      <c r="J38" s="206"/>
      <c r="K38" s="206">
        <v>4.1</v>
      </c>
      <c r="L38" s="343">
        <v>20.9</v>
      </c>
      <c r="M38" s="320">
        <f>L38*E38/1000</f>
        <v>0.3135</v>
      </c>
    </row>
    <row r="39" spans="1:13" ht="45.75" customHeight="1" thickBot="1">
      <c r="A39" s="723"/>
      <c r="B39" s="857"/>
      <c r="C39" s="443"/>
      <c r="D39" s="71" t="s">
        <v>69</v>
      </c>
      <c r="E39" s="72">
        <v>10</v>
      </c>
      <c r="F39" s="72">
        <v>10</v>
      </c>
      <c r="G39" s="72">
        <v>0.75</v>
      </c>
      <c r="H39" s="72">
        <v>0.11</v>
      </c>
      <c r="I39" s="72">
        <v>6.92</v>
      </c>
      <c r="J39" s="206"/>
      <c r="K39" s="206">
        <v>32.5</v>
      </c>
      <c r="L39" s="343">
        <v>24.2</v>
      </c>
      <c r="M39" s="320">
        <f>L39*E39/1000</f>
        <v>0.242</v>
      </c>
    </row>
    <row r="40" spans="1:13" ht="45.75" customHeight="1" thickBot="1">
      <c r="A40" s="724"/>
      <c r="B40" s="858"/>
      <c r="C40" s="449"/>
      <c r="D40" s="71" t="s">
        <v>106</v>
      </c>
      <c r="E40" s="72">
        <v>7</v>
      </c>
      <c r="F40" s="72">
        <v>6</v>
      </c>
      <c r="G40" s="72">
        <v>0.09</v>
      </c>
      <c r="H40" s="72"/>
      <c r="I40" s="72">
        <v>0.56</v>
      </c>
      <c r="J40" s="206"/>
      <c r="K40" s="206">
        <v>2.6</v>
      </c>
      <c r="L40" s="192">
        <v>24.2</v>
      </c>
      <c r="M40" s="320">
        <f>L40*E40/1000</f>
        <v>0.1694</v>
      </c>
    </row>
    <row r="41" spans="1:13" ht="45.75" customHeight="1" thickBot="1">
      <c r="A41" s="849"/>
      <c r="B41" s="849"/>
      <c r="C41" s="849"/>
      <c r="D41" s="849"/>
      <c r="E41" s="849"/>
      <c r="F41" s="849"/>
      <c r="G41" s="34">
        <f>SUM(G35:G40)</f>
        <v>4.8999999999999995</v>
      </c>
      <c r="H41" s="34">
        <f>SUM(H35:H40)</f>
        <v>2.62</v>
      </c>
      <c r="I41" s="34">
        <f>SUM(I35:I40)</f>
        <v>17.469999999999995</v>
      </c>
      <c r="J41" s="34">
        <f>SUM(K35:K40)</f>
        <v>117.35999999999999</v>
      </c>
      <c r="K41" s="192">
        <f>SUM(L35:L40)</f>
        <v>596.5000000000001</v>
      </c>
      <c r="L41" s="192"/>
      <c r="M41" s="192">
        <f>SUM(M35:M40)</f>
        <v>8.729099999999999</v>
      </c>
    </row>
    <row r="42" spans="1:13" ht="45.75" customHeight="1" thickBot="1">
      <c r="A42" s="765" t="s">
        <v>458</v>
      </c>
      <c r="B42" s="722" t="s">
        <v>457</v>
      </c>
      <c r="C42" s="151"/>
      <c r="D42" s="71" t="s">
        <v>119</v>
      </c>
      <c r="E42" s="403">
        <v>130</v>
      </c>
      <c r="F42" s="271">
        <v>75</v>
      </c>
      <c r="G42" s="271">
        <v>27.3</v>
      </c>
      <c r="H42" s="271">
        <v>5.28</v>
      </c>
      <c r="I42" s="271"/>
      <c r="J42" s="272"/>
      <c r="K42" s="272">
        <v>110.8</v>
      </c>
      <c r="L42" s="378">
        <v>253</v>
      </c>
      <c r="M42" s="320">
        <f t="shared" si="0"/>
        <v>32.89</v>
      </c>
    </row>
    <row r="43" spans="1:13" ht="45.75" customHeight="1" thickBot="1">
      <c r="A43" s="723"/>
      <c r="B43" s="723"/>
      <c r="C43" s="424"/>
      <c r="D43" s="71" t="s">
        <v>46</v>
      </c>
      <c r="E43" s="72">
        <v>9</v>
      </c>
      <c r="F43" s="72">
        <v>9</v>
      </c>
      <c r="G43" s="72">
        <v>0.71</v>
      </c>
      <c r="H43" s="72">
        <v>0.09</v>
      </c>
      <c r="I43" s="72">
        <v>4.36</v>
      </c>
      <c r="J43" s="206"/>
      <c r="K43" s="206">
        <v>21.5</v>
      </c>
      <c r="L43" s="343">
        <v>60.18</v>
      </c>
      <c r="M43" s="320">
        <f t="shared" si="0"/>
        <v>0.54162</v>
      </c>
    </row>
    <row r="44" spans="1:13" ht="45.75" customHeight="1" thickBot="1">
      <c r="A44" s="723"/>
      <c r="B44" s="723"/>
      <c r="C44" s="424"/>
      <c r="D44" s="71" t="s">
        <v>186</v>
      </c>
      <c r="E44" s="70">
        <v>5</v>
      </c>
      <c r="F44" s="70">
        <v>5</v>
      </c>
      <c r="G44" s="70">
        <v>0.55</v>
      </c>
      <c r="H44" s="70">
        <v>0.08</v>
      </c>
      <c r="I44" s="70">
        <v>3.47</v>
      </c>
      <c r="J44" s="187"/>
      <c r="K44" s="187">
        <v>17.1</v>
      </c>
      <c r="L44" s="210">
        <v>57.2</v>
      </c>
      <c r="M44" s="348">
        <f t="shared" si="0"/>
        <v>0.286</v>
      </c>
    </row>
    <row r="45" spans="1:13" ht="45.75" customHeight="1" thickBot="1">
      <c r="A45" s="723"/>
      <c r="B45" s="723"/>
      <c r="C45" s="713">
        <v>54.24</v>
      </c>
      <c r="D45" s="71" t="s">
        <v>128</v>
      </c>
      <c r="E45" s="72">
        <v>5</v>
      </c>
      <c r="F45" s="72">
        <v>4.25</v>
      </c>
      <c r="G45" s="72">
        <v>0.62</v>
      </c>
      <c r="H45" s="72">
        <v>1.25</v>
      </c>
      <c r="I45" s="72">
        <v>0.02</v>
      </c>
      <c r="J45" s="206"/>
      <c r="K45" s="206">
        <v>14.11</v>
      </c>
      <c r="L45" s="343">
        <v>178.75</v>
      </c>
      <c r="M45" s="320">
        <f t="shared" si="0"/>
        <v>0.89375</v>
      </c>
    </row>
    <row r="46" spans="1:13" ht="45.75" customHeight="1" thickBot="1">
      <c r="A46" s="723"/>
      <c r="B46" s="723"/>
      <c r="C46" s="424"/>
      <c r="D46" s="71" t="s">
        <v>90</v>
      </c>
      <c r="E46" s="72">
        <v>10</v>
      </c>
      <c r="F46" s="72">
        <v>10</v>
      </c>
      <c r="G46" s="72">
        <v>0.28</v>
      </c>
      <c r="H46" s="72">
        <v>0.32</v>
      </c>
      <c r="I46" s="72">
        <v>0.47</v>
      </c>
      <c r="J46" s="206">
        <v>0.13</v>
      </c>
      <c r="K46" s="206">
        <v>5.9</v>
      </c>
      <c r="L46" s="343">
        <v>39.6</v>
      </c>
      <c r="M46" s="320">
        <f t="shared" si="0"/>
        <v>0.396</v>
      </c>
    </row>
    <row r="47" spans="1:13" ht="45.75" customHeight="1" thickBot="1">
      <c r="A47" s="723"/>
      <c r="B47" s="723"/>
      <c r="C47" s="424"/>
      <c r="D47" s="307" t="s">
        <v>93</v>
      </c>
      <c r="E47" s="70">
        <v>4</v>
      </c>
      <c r="F47" s="70">
        <v>4</v>
      </c>
      <c r="G47" s="70"/>
      <c r="H47" s="70">
        <v>3.75</v>
      </c>
      <c r="I47" s="70"/>
      <c r="J47" s="187"/>
      <c r="K47" s="187">
        <v>34.92</v>
      </c>
      <c r="L47" s="343">
        <v>80.6</v>
      </c>
      <c r="M47" s="320">
        <f>L47*E47/1000</f>
        <v>0.32239999999999996</v>
      </c>
    </row>
    <row r="48" spans="1:13" ht="45.75" customHeight="1" thickBot="1">
      <c r="A48" s="723"/>
      <c r="B48" s="723"/>
      <c r="C48" s="424"/>
      <c r="D48" s="71" t="s">
        <v>431</v>
      </c>
      <c r="E48" s="72">
        <v>45</v>
      </c>
      <c r="F48" s="72">
        <v>45</v>
      </c>
      <c r="G48" s="72">
        <v>4.18</v>
      </c>
      <c r="H48" s="72">
        <v>0.45</v>
      </c>
      <c r="I48" s="72">
        <v>31.3</v>
      </c>
      <c r="J48" s="206"/>
      <c r="K48" s="206">
        <v>142.65</v>
      </c>
      <c r="L48" s="343">
        <v>30.8</v>
      </c>
      <c r="M48" s="509">
        <f>L48*E48/1000</f>
        <v>1.386</v>
      </c>
    </row>
    <row r="49" spans="1:13" ht="45.75" customHeight="1" thickBot="1">
      <c r="A49" s="723"/>
      <c r="B49" s="723"/>
      <c r="C49" s="424"/>
      <c r="D49" s="270" t="s">
        <v>99</v>
      </c>
      <c r="E49" s="273">
        <v>4</v>
      </c>
      <c r="F49" s="273">
        <v>4</v>
      </c>
      <c r="G49" s="273">
        <v>0.01</v>
      </c>
      <c r="H49" s="273">
        <v>3.14</v>
      </c>
      <c r="I49" s="273">
        <v>0.02</v>
      </c>
      <c r="J49" s="274"/>
      <c r="K49" s="274">
        <v>29.36</v>
      </c>
      <c r="L49" s="378">
        <v>429</v>
      </c>
      <c r="M49" s="320">
        <f>L49*E49/1000</f>
        <v>1.716</v>
      </c>
    </row>
    <row r="50" spans="1:13" ht="45.75" customHeight="1" thickBot="1">
      <c r="A50" s="849"/>
      <c r="B50" s="849"/>
      <c r="C50" s="849"/>
      <c r="D50" s="849"/>
      <c r="E50" s="849"/>
      <c r="F50" s="849"/>
      <c r="G50" s="34">
        <f>SUM(G42:G49)</f>
        <v>33.65</v>
      </c>
      <c r="H50" s="34">
        <f>SUM(H42:H49)</f>
        <v>14.36</v>
      </c>
      <c r="I50" s="34">
        <f>SUM(I42:I49)</f>
        <v>39.64000000000001</v>
      </c>
      <c r="J50" s="34">
        <f>SUM(J42:J49)</f>
        <v>0.13</v>
      </c>
      <c r="K50" s="192">
        <f>SUM(K42:K49)</f>
        <v>376.34000000000003</v>
      </c>
      <c r="L50" s="192"/>
      <c r="M50" s="192">
        <f>SUM(M42:M49)</f>
        <v>38.43177000000001</v>
      </c>
    </row>
    <row r="51" spans="1:13" s="289" customFormat="1" ht="45.75" customHeight="1" thickBot="1">
      <c r="A51" s="992" t="s">
        <v>267</v>
      </c>
      <c r="B51" s="988">
        <v>200</v>
      </c>
      <c r="C51" s="989">
        <v>67</v>
      </c>
      <c r="D51" s="290" t="s">
        <v>281</v>
      </c>
      <c r="E51" s="275">
        <v>5</v>
      </c>
      <c r="F51" s="275">
        <v>5</v>
      </c>
      <c r="G51" s="275"/>
      <c r="H51" s="275">
        <v>0.22</v>
      </c>
      <c r="I51" s="275">
        <v>0.31</v>
      </c>
      <c r="J51" s="275">
        <v>0.6</v>
      </c>
      <c r="K51" s="275">
        <v>13.95</v>
      </c>
      <c r="L51" s="405">
        <v>214.5</v>
      </c>
      <c r="M51" s="320">
        <f t="shared" si="0"/>
        <v>1.0725</v>
      </c>
    </row>
    <row r="52" spans="1:13" s="289" customFormat="1" ht="45.75" customHeight="1" thickBot="1">
      <c r="A52" s="992"/>
      <c r="B52" s="988"/>
      <c r="C52" s="990"/>
      <c r="D52" s="290" t="s">
        <v>269</v>
      </c>
      <c r="E52" s="275">
        <v>4</v>
      </c>
      <c r="F52" s="275">
        <v>4</v>
      </c>
      <c r="G52" s="275">
        <v>0.053</v>
      </c>
      <c r="H52" s="275"/>
      <c r="I52" s="275">
        <v>1.96</v>
      </c>
      <c r="J52" s="275">
        <v>0.45</v>
      </c>
      <c r="K52" s="275">
        <v>8.28</v>
      </c>
      <c r="L52" s="210">
        <v>203.5</v>
      </c>
      <c r="M52" s="320"/>
    </row>
    <row r="53" spans="1:13" s="289" customFormat="1" ht="45.75" customHeight="1" thickBot="1">
      <c r="A53" s="992"/>
      <c r="B53" s="988"/>
      <c r="C53" s="991"/>
      <c r="D53" s="290" t="s">
        <v>13</v>
      </c>
      <c r="E53" s="74">
        <v>12</v>
      </c>
      <c r="F53" s="74">
        <v>12</v>
      </c>
      <c r="G53" s="74"/>
      <c r="H53" s="74"/>
      <c r="I53" s="74">
        <v>11.4</v>
      </c>
      <c r="J53" s="203"/>
      <c r="K53" s="203">
        <v>46.8</v>
      </c>
      <c r="L53" s="210">
        <v>43.89</v>
      </c>
      <c r="M53" s="320">
        <f t="shared" si="0"/>
        <v>0.52668</v>
      </c>
    </row>
    <row r="54" spans="1:13" ht="45.75" customHeight="1" thickBot="1">
      <c r="A54" s="784"/>
      <c r="B54" s="785"/>
      <c r="C54" s="785"/>
      <c r="D54" s="785"/>
      <c r="E54" s="785"/>
      <c r="F54" s="786"/>
      <c r="G54" s="36">
        <f>SUM(G51,G53)</f>
        <v>0</v>
      </c>
      <c r="H54" s="36">
        <f>SUM(H51:H53)</f>
        <v>0.22</v>
      </c>
      <c r="I54" s="36">
        <f>SUM(I51:I53)</f>
        <v>13.67</v>
      </c>
      <c r="J54" s="36">
        <f>SUM(J51:J53)</f>
        <v>1.05</v>
      </c>
      <c r="K54" s="185"/>
      <c r="L54" s="185"/>
      <c r="M54" s="185">
        <f>SUM(M51:M53)</f>
        <v>1.59918</v>
      </c>
    </row>
    <row r="55" spans="1:13" ht="45.75" customHeight="1" thickBot="1">
      <c r="A55" s="67" t="s">
        <v>44</v>
      </c>
      <c r="B55" s="65">
        <v>35</v>
      </c>
      <c r="C55" s="65"/>
      <c r="D55" s="68" t="s">
        <v>25</v>
      </c>
      <c r="E55" s="70">
        <v>35</v>
      </c>
      <c r="F55" s="70">
        <v>35</v>
      </c>
      <c r="G55" s="70">
        <v>1.82</v>
      </c>
      <c r="H55" s="70">
        <v>0.42</v>
      </c>
      <c r="I55" s="70">
        <v>15.48</v>
      </c>
      <c r="J55" s="187"/>
      <c r="K55" s="187">
        <v>74.9</v>
      </c>
      <c r="L55" s="210">
        <v>53.16</v>
      </c>
      <c r="M55" s="320">
        <f t="shared" si="0"/>
        <v>1.8605999999999998</v>
      </c>
    </row>
    <row r="56" spans="1:13" ht="45.75" customHeight="1" thickBot="1">
      <c r="A56" s="859" t="s">
        <v>29</v>
      </c>
      <c r="B56" s="859"/>
      <c r="C56" s="859"/>
      <c r="D56" s="859"/>
      <c r="E56" s="859"/>
      <c r="F56" s="859"/>
      <c r="G56" s="34">
        <f>G34+G41+G50+G54+G55</f>
        <v>41.379999999999995</v>
      </c>
      <c r="H56" s="34">
        <f>H34+H41+H50+H54+H55</f>
        <v>20.47</v>
      </c>
      <c r="I56" s="34">
        <f>I34+I41+I50+I54+I55</f>
        <v>93.04</v>
      </c>
      <c r="J56" s="34">
        <f>J34+J41+J50+J54+J55</f>
        <v>155.04</v>
      </c>
      <c r="K56" s="192">
        <f>K34+K41+K50+K54+K55</f>
        <v>1106.2500000000002</v>
      </c>
      <c r="L56" s="192"/>
      <c r="M56" s="192">
        <f>M34+M41+M50+M54+M55</f>
        <v>53.19412</v>
      </c>
    </row>
    <row r="57" spans="1:13" ht="45.75" customHeight="1" thickBot="1">
      <c r="A57" s="859" t="s">
        <v>26</v>
      </c>
      <c r="B57" s="859"/>
      <c r="C57" s="859"/>
      <c r="D57" s="859"/>
      <c r="E57" s="859"/>
      <c r="F57" s="859"/>
      <c r="G57" s="859"/>
      <c r="H57" s="859"/>
      <c r="I57" s="859"/>
      <c r="J57" s="860"/>
      <c r="K57" s="860"/>
      <c r="L57" s="338"/>
      <c r="M57" s="320">
        <f t="shared" si="0"/>
        <v>0</v>
      </c>
    </row>
    <row r="58" spans="1:13" ht="45.75" customHeight="1" thickBot="1">
      <c r="A58" s="871" t="s">
        <v>429</v>
      </c>
      <c r="B58" s="800">
        <v>180</v>
      </c>
      <c r="C58" s="722">
        <v>13</v>
      </c>
      <c r="D58" s="68" t="s">
        <v>62</v>
      </c>
      <c r="E58" s="70">
        <v>25</v>
      </c>
      <c r="F58" s="70">
        <v>25</v>
      </c>
      <c r="G58" s="70">
        <v>1.57</v>
      </c>
      <c r="H58" s="70">
        <v>0.22</v>
      </c>
      <c r="I58" s="70">
        <v>17.75</v>
      </c>
      <c r="J58" s="70"/>
      <c r="K58" s="187">
        <v>81.5</v>
      </c>
      <c r="L58" s="375">
        <v>53.9</v>
      </c>
      <c r="M58" s="320">
        <f t="shared" si="0"/>
        <v>1.3475</v>
      </c>
    </row>
    <row r="59" spans="1:13" ht="45.75" customHeight="1" thickBot="1">
      <c r="A59" s="871"/>
      <c r="B59" s="800"/>
      <c r="C59" s="857"/>
      <c r="D59" s="68" t="s">
        <v>41</v>
      </c>
      <c r="E59" s="70">
        <v>50</v>
      </c>
      <c r="F59" s="70">
        <v>50</v>
      </c>
      <c r="G59" s="70">
        <v>1.4</v>
      </c>
      <c r="H59" s="70">
        <v>1.6</v>
      </c>
      <c r="I59" s="70">
        <v>2.35</v>
      </c>
      <c r="J59" s="70">
        <v>0.65</v>
      </c>
      <c r="K59" s="187">
        <v>27.5</v>
      </c>
      <c r="L59" s="375">
        <v>39.6</v>
      </c>
      <c r="M59" s="320">
        <f t="shared" si="0"/>
        <v>1.98</v>
      </c>
    </row>
    <row r="60" spans="1:13" ht="45.75" customHeight="1" thickBot="1">
      <c r="A60" s="871"/>
      <c r="B60" s="800"/>
      <c r="C60" s="857"/>
      <c r="D60" s="68" t="s">
        <v>294</v>
      </c>
      <c r="E60" s="287">
        <v>130</v>
      </c>
      <c r="F60" s="287">
        <v>120</v>
      </c>
      <c r="G60" s="287">
        <v>23.4</v>
      </c>
      <c r="H60" s="287">
        <v>2.6</v>
      </c>
      <c r="I60" s="288">
        <v>4.29</v>
      </c>
      <c r="J60" s="337">
        <v>0.65</v>
      </c>
      <c r="K60" s="288">
        <v>133.9</v>
      </c>
      <c r="L60" s="375">
        <v>198</v>
      </c>
      <c r="M60" s="320">
        <f t="shared" si="0"/>
        <v>25.74</v>
      </c>
    </row>
    <row r="61" spans="1:13" ht="45.75" customHeight="1" thickBot="1">
      <c r="A61" s="871"/>
      <c r="B61" s="800"/>
      <c r="C61" s="857"/>
      <c r="D61" s="71" t="s">
        <v>189</v>
      </c>
      <c r="E61" s="72">
        <v>5</v>
      </c>
      <c r="F61" s="72">
        <v>4.25</v>
      </c>
      <c r="G61" s="72">
        <v>0.62</v>
      </c>
      <c r="H61" s="72">
        <v>1.25</v>
      </c>
      <c r="I61" s="72">
        <v>0.02</v>
      </c>
      <c r="J61" s="72"/>
      <c r="K61" s="206">
        <v>14.11</v>
      </c>
      <c r="L61" s="375">
        <v>178.75</v>
      </c>
      <c r="M61" s="320">
        <f t="shared" si="0"/>
        <v>0.89375</v>
      </c>
    </row>
    <row r="62" spans="1:13" ht="45.75" customHeight="1" thickBot="1">
      <c r="A62" s="871"/>
      <c r="B62" s="800"/>
      <c r="C62" s="857"/>
      <c r="D62" s="68" t="s">
        <v>11</v>
      </c>
      <c r="E62" s="74">
        <v>3</v>
      </c>
      <c r="F62" s="74">
        <v>3</v>
      </c>
      <c r="G62" s="74">
        <v>0.01</v>
      </c>
      <c r="H62" s="74">
        <v>2.35</v>
      </c>
      <c r="I62" s="74">
        <v>0.01</v>
      </c>
      <c r="J62" s="74"/>
      <c r="K62" s="203">
        <v>22.02</v>
      </c>
      <c r="L62" s="375">
        <v>429</v>
      </c>
      <c r="M62" s="320">
        <f t="shared" si="0"/>
        <v>1.287</v>
      </c>
    </row>
    <row r="63" spans="1:13" ht="45.75" customHeight="1" thickBot="1">
      <c r="A63" s="871"/>
      <c r="B63" s="800"/>
      <c r="C63" s="857"/>
      <c r="D63" s="73" t="s">
        <v>18</v>
      </c>
      <c r="E63" s="72">
        <v>3</v>
      </c>
      <c r="F63" s="72">
        <v>3</v>
      </c>
      <c r="G63" s="72"/>
      <c r="H63" s="72">
        <v>2.81</v>
      </c>
      <c r="I63" s="72"/>
      <c r="J63" s="72"/>
      <c r="K63" s="206">
        <v>26.19</v>
      </c>
      <c r="L63" s="375">
        <v>80.66</v>
      </c>
      <c r="M63" s="320">
        <f t="shared" si="0"/>
        <v>0.24198</v>
      </c>
    </row>
    <row r="64" spans="1:13" ht="45.75" customHeight="1" thickBot="1">
      <c r="A64" s="871"/>
      <c r="B64" s="800"/>
      <c r="C64" s="857"/>
      <c r="D64" s="679" t="s">
        <v>277</v>
      </c>
      <c r="E64" s="70">
        <v>5</v>
      </c>
      <c r="F64" s="70">
        <v>5</v>
      </c>
      <c r="G64" s="70">
        <v>0.55</v>
      </c>
      <c r="H64" s="70">
        <v>0.08</v>
      </c>
      <c r="I64" s="70">
        <v>3.47</v>
      </c>
      <c r="J64" s="663"/>
      <c r="K64" s="680">
        <v>17.1</v>
      </c>
      <c r="L64" s="375">
        <v>57.2</v>
      </c>
      <c r="M64" s="320">
        <f>L64*E64/1000</f>
        <v>0.286</v>
      </c>
    </row>
    <row r="65" spans="1:13" ht="45.75" customHeight="1" thickBot="1">
      <c r="A65" s="871"/>
      <c r="B65" s="800"/>
      <c r="C65" s="857"/>
      <c r="D65" s="68" t="s">
        <v>40</v>
      </c>
      <c r="E65" s="70">
        <v>8</v>
      </c>
      <c r="F65" s="70">
        <v>8</v>
      </c>
      <c r="G65" s="70"/>
      <c r="H65" s="70"/>
      <c r="I65" s="70">
        <v>7.64</v>
      </c>
      <c r="J65" s="187"/>
      <c r="K65" s="187">
        <v>31.2</v>
      </c>
      <c r="L65" s="375">
        <v>43.89</v>
      </c>
      <c r="M65" s="320">
        <f>L65*E65/1000</f>
        <v>0.35112</v>
      </c>
    </row>
    <row r="66" spans="1:13" ht="44.25" customHeight="1" thickBot="1">
      <c r="A66" s="871"/>
      <c r="B66" s="800"/>
      <c r="C66" s="857"/>
      <c r="D66" s="68"/>
      <c r="E66" s="70"/>
      <c r="F66" s="70"/>
      <c r="G66" s="70"/>
      <c r="H66" s="70"/>
      <c r="I66" s="70"/>
      <c r="J66" s="187"/>
      <c r="K66" s="187"/>
      <c r="L66" s="375"/>
      <c r="M66" s="320"/>
    </row>
    <row r="67" spans="1:13" ht="45.75" customHeight="1" thickBot="1">
      <c r="A67" s="968"/>
      <c r="B67" s="968"/>
      <c r="C67" s="968"/>
      <c r="D67" s="968"/>
      <c r="E67" s="968"/>
      <c r="F67" s="968"/>
      <c r="G67" s="141">
        <f>SUM(G58:G66)</f>
        <v>27.55</v>
      </c>
      <c r="H67" s="141">
        <f>SUM(H58:H66)</f>
        <v>10.91</v>
      </c>
      <c r="I67" s="141">
        <f>SUM(I58:I66)</f>
        <v>35.53</v>
      </c>
      <c r="J67" s="141">
        <f>SUM(J58:J66)</f>
        <v>1.3</v>
      </c>
      <c r="K67" s="223">
        <f>SUM(K58:K66)</f>
        <v>353.52</v>
      </c>
      <c r="L67" s="223"/>
      <c r="M67" s="223">
        <f>SUM(M58:M66)</f>
        <v>32.12735</v>
      </c>
    </row>
    <row r="68" spans="1:13" ht="45.75" customHeight="1" thickBot="1">
      <c r="A68" s="81"/>
      <c r="B68" s="140"/>
      <c r="C68" s="140"/>
      <c r="D68" s="81"/>
      <c r="E68" s="398"/>
      <c r="F68" s="140"/>
      <c r="G68" s="141"/>
      <c r="H68" s="141"/>
      <c r="I68" s="141"/>
      <c r="J68" s="223"/>
      <c r="K68" s="223"/>
      <c r="L68" s="409"/>
      <c r="M68" s="409"/>
    </row>
    <row r="69" spans="1:13" s="289" customFormat="1" ht="64.5" customHeight="1" thickBot="1">
      <c r="A69" s="626" t="s">
        <v>420</v>
      </c>
      <c r="B69" s="34">
        <v>20</v>
      </c>
      <c r="C69" s="34"/>
      <c r="D69" s="81" t="s">
        <v>420</v>
      </c>
      <c r="E69" s="70">
        <v>20</v>
      </c>
      <c r="F69" s="70">
        <v>20</v>
      </c>
      <c r="G69" s="70">
        <v>0.7</v>
      </c>
      <c r="H69" s="70">
        <v>0.24</v>
      </c>
      <c r="I69" s="70">
        <v>14.6</v>
      </c>
      <c r="J69" s="187"/>
      <c r="K69" s="187">
        <v>61.8</v>
      </c>
      <c r="L69" s="666">
        <v>77</v>
      </c>
      <c r="M69" s="509">
        <f>L69*E69/1000</f>
        <v>1.54</v>
      </c>
    </row>
    <row r="70" spans="1:13" ht="12" customHeight="1" hidden="1" thickBot="1">
      <c r="A70" s="861"/>
      <c r="B70" s="1006"/>
      <c r="C70" s="1006"/>
      <c r="D70" s="1006"/>
      <c r="E70" s="1006"/>
      <c r="F70" s="1006"/>
      <c r="G70" s="1006"/>
      <c r="H70" s="1006"/>
      <c r="I70" s="1006"/>
      <c r="J70" s="1006"/>
      <c r="K70" s="1006"/>
      <c r="L70" s="370"/>
      <c r="M70" s="320">
        <f t="shared" si="0"/>
        <v>0</v>
      </c>
    </row>
    <row r="71" spans="1:13" ht="9" customHeight="1" hidden="1" thickBot="1">
      <c r="A71" s="67"/>
      <c r="B71" s="65"/>
      <c r="C71" s="65"/>
      <c r="D71" s="68"/>
      <c r="E71" s="70"/>
      <c r="F71" s="70"/>
      <c r="G71" s="70"/>
      <c r="H71" s="70"/>
      <c r="I71" s="70"/>
      <c r="J71" s="187"/>
      <c r="K71" s="187"/>
      <c r="L71" s="370"/>
      <c r="M71" s="320">
        <f t="shared" si="0"/>
        <v>0</v>
      </c>
    </row>
    <row r="72" spans="1:13" ht="45.75" customHeight="1" thickBot="1">
      <c r="A72" s="867"/>
      <c r="B72" s="867"/>
      <c r="C72" s="867"/>
      <c r="D72" s="867"/>
      <c r="E72" s="867"/>
      <c r="F72" s="867"/>
      <c r="G72" s="867"/>
      <c r="H72" s="867"/>
      <c r="I72" s="867"/>
      <c r="J72" s="868"/>
      <c r="K72" s="868"/>
      <c r="L72" s="223"/>
      <c r="M72" s="320">
        <f t="shared" si="0"/>
        <v>0</v>
      </c>
    </row>
    <row r="73" spans="1:13" ht="45.75" customHeight="1" thickBot="1">
      <c r="A73" s="962" t="s">
        <v>57</v>
      </c>
      <c r="B73" s="974">
        <v>200</v>
      </c>
      <c r="C73" s="959">
        <v>3</v>
      </c>
      <c r="D73" s="68" t="s">
        <v>37</v>
      </c>
      <c r="E73" s="72">
        <v>1</v>
      </c>
      <c r="F73" s="72">
        <v>1</v>
      </c>
      <c r="G73" s="72"/>
      <c r="H73" s="72"/>
      <c r="I73" s="72"/>
      <c r="J73" s="206"/>
      <c r="K73" s="206"/>
      <c r="L73" s="372">
        <v>473</v>
      </c>
      <c r="M73" s="320">
        <f t="shared" si="0"/>
        <v>0.473</v>
      </c>
    </row>
    <row r="74" spans="1:13" ht="45.75" customHeight="1" thickBot="1">
      <c r="A74" s="962"/>
      <c r="B74" s="974"/>
      <c r="C74" s="960"/>
      <c r="D74" s="68" t="s">
        <v>41</v>
      </c>
      <c r="E74" s="140">
        <v>100</v>
      </c>
      <c r="F74" s="140">
        <v>100</v>
      </c>
      <c r="G74" s="140">
        <v>2.8</v>
      </c>
      <c r="H74" s="140">
        <v>3.2</v>
      </c>
      <c r="I74" s="140">
        <v>4.7</v>
      </c>
      <c r="J74" s="194">
        <v>1.3</v>
      </c>
      <c r="K74" s="194">
        <v>59</v>
      </c>
      <c r="L74" s="293">
        <v>39.6</v>
      </c>
      <c r="M74" s="320">
        <f t="shared" si="0"/>
        <v>3.96</v>
      </c>
    </row>
    <row r="75" spans="1:13" ht="45.75" customHeight="1" thickBot="1">
      <c r="A75" s="962"/>
      <c r="B75" s="974"/>
      <c r="C75" s="961"/>
      <c r="D75" s="68" t="s">
        <v>40</v>
      </c>
      <c r="E75" s="74">
        <v>10</v>
      </c>
      <c r="F75" s="74">
        <v>10</v>
      </c>
      <c r="G75" s="74"/>
      <c r="H75" s="74"/>
      <c r="I75" s="74">
        <v>9.5</v>
      </c>
      <c r="J75" s="203"/>
      <c r="K75" s="203">
        <v>39</v>
      </c>
      <c r="L75" s="373">
        <v>43.89</v>
      </c>
      <c r="M75" s="320">
        <f>L75*E75/1000</f>
        <v>0.43889999999999996</v>
      </c>
    </row>
    <row r="76" spans="1:13" ht="45.75" customHeight="1" thickBot="1">
      <c r="A76" s="849"/>
      <c r="B76" s="849"/>
      <c r="C76" s="849"/>
      <c r="D76" s="849"/>
      <c r="E76" s="849"/>
      <c r="F76" s="849"/>
      <c r="G76" s="34">
        <f>SUM(G73:G75)</f>
        <v>2.8</v>
      </c>
      <c r="H76" s="34">
        <f>SUM(H73:H75)</f>
        <v>3.2</v>
      </c>
      <c r="I76" s="34">
        <f>SUM(I73:I75)</f>
        <v>14.2</v>
      </c>
      <c r="J76" s="34">
        <f>SUM(J73:J75)</f>
        <v>1.3</v>
      </c>
      <c r="K76" s="192">
        <f>SUM(K73:K75)</f>
        <v>98</v>
      </c>
      <c r="L76" s="192"/>
      <c r="M76" s="192">
        <f>SUM(M73:M75)</f>
        <v>4.8719</v>
      </c>
    </row>
    <row r="77" spans="1:13" ht="45.75" customHeight="1" thickBot="1">
      <c r="A77" s="859" t="s">
        <v>31</v>
      </c>
      <c r="B77" s="859"/>
      <c r="C77" s="859"/>
      <c r="D77" s="859"/>
      <c r="E77" s="859"/>
      <c r="F77" s="859"/>
      <c r="G77" s="34">
        <f>G67+G69+G76</f>
        <v>31.05</v>
      </c>
      <c r="H77" s="34">
        <f>H67+H69+H71+H76</f>
        <v>14.350000000000001</v>
      </c>
      <c r="I77" s="34">
        <f>I67+I69+I71+I76</f>
        <v>64.33</v>
      </c>
      <c r="J77" s="34">
        <f>J67+J69+J71+J76</f>
        <v>2.6</v>
      </c>
      <c r="K77" s="192">
        <f>K67+K69+K76</f>
        <v>513.3199999999999</v>
      </c>
      <c r="L77" s="192"/>
      <c r="M77" s="192">
        <f>M67+M69+M76</f>
        <v>38.539249999999996</v>
      </c>
    </row>
    <row r="78" spans="1:13" ht="45.75" customHeight="1" thickBot="1">
      <c r="A78" s="859" t="s">
        <v>32</v>
      </c>
      <c r="B78" s="859"/>
      <c r="C78" s="859"/>
      <c r="D78" s="859"/>
      <c r="E78" s="859"/>
      <c r="F78" s="859"/>
      <c r="G78" s="34">
        <f>G23+G27+G56+G77</f>
        <v>85.33999999999999</v>
      </c>
      <c r="H78" s="34">
        <f>H23+H27+H56+H77</f>
        <v>54.949999999999996</v>
      </c>
      <c r="I78" s="528">
        <f>I23+I27+I56+I77</f>
        <v>224.17000000000002</v>
      </c>
      <c r="J78" s="34">
        <f>J23+J27+J56+J77</f>
        <v>291.5</v>
      </c>
      <c r="K78" s="192">
        <f>K23+K27+K56+K77</f>
        <v>2131.6000000000004</v>
      </c>
      <c r="L78" s="192"/>
      <c r="M78" s="192">
        <f>M23+M27+M56+M77</f>
        <v>121.29941</v>
      </c>
    </row>
    <row r="79" spans="1:12" ht="47.25" thickBot="1">
      <c r="A79" s="21"/>
      <c r="B79" s="21"/>
      <c r="C79" s="21"/>
      <c r="D79" s="20"/>
      <c r="E79" s="22"/>
      <c r="F79" s="22"/>
      <c r="G79" s="22"/>
      <c r="H79" s="22"/>
      <c r="I79" s="22"/>
      <c r="J79" s="22"/>
      <c r="K79" s="22"/>
      <c r="L79" s="192"/>
    </row>
    <row r="80" spans="12:13" ht="33.75">
      <c r="L80" s="236"/>
      <c r="M80"/>
    </row>
    <row r="81" spans="12:13" ht="33.75">
      <c r="L81" s="236"/>
      <c r="M81"/>
    </row>
    <row r="82" spans="12:13" ht="33.75">
      <c r="L82" s="236"/>
      <c r="M82"/>
    </row>
    <row r="83" spans="12:13" ht="33.75">
      <c r="L83" s="236"/>
      <c r="M83"/>
    </row>
    <row r="84" spans="12:13" ht="33.75">
      <c r="L84" s="236"/>
      <c r="M84"/>
    </row>
    <row r="85" spans="12:13" ht="33.75">
      <c r="L85" s="236"/>
      <c r="M85"/>
    </row>
    <row r="86" spans="12:13" ht="33.75">
      <c r="L86" s="236"/>
      <c r="M86"/>
    </row>
  </sheetData>
  <sheetProtection/>
  <mergeCells count="44">
    <mergeCell ref="A22:F22"/>
    <mergeCell ref="A23:F23"/>
    <mergeCell ref="A18:F18"/>
    <mergeCell ref="A14:F14"/>
    <mergeCell ref="A15:A17"/>
    <mergeCell ref="B15:B17"/>
    <mergeCell ref="A19:A21"/>
    <mergeCell ref="B19:B21"/>
    <mergeCell ref="A6:K6"/>
    <mergeCell ref="A8:K8"/>
    <mergeCell ref="A9:A13"/>
    <mergeCell ref="B9:B13"/>
    <mergeCell ref="A42:A49"/>
    <mergeCell ref="B51:B53"/>
    <mergeCell ref="B42:B49"/>
    <mergeCell ref="A41:F41"/>
    <mergeCell ref="B29:B33"/>
    <mergeCell ref="A28:K28"/>
    <mergeCell ref="A78:F78"/>
    <mergeCell ref="A54:F54"/>
    <mergeCell ref="A56:F56"/>
    <mergeCell ref="A57:K57"/>
    <mergeCell ref="A67:F67"/>
    <mergeCell ref="A77:F77"/>
    <mergeCell ref="A76:F76"/>
    <mergeCell ref="A73:A75"/>
    <mergeCell ref="B73:B75"/>
    <mergeCell ref="A72:K72"/>
    <mergeCell ref="A24:K24"/>
    <mergeCell ref="A34:F34"/>
    <mergeCell ref="A35:A40"/>
    <mergeCell ref="B35:B40"/>
    <mergeCell ref="A29:A33"/>
    <mergeCell ref="A51:A53"/>
    <mergeCell ref="C9:C13"/>
    <mergeCell ref="C15:C17"/>
    <mergeCell ref="C19:C21"/>
    <mergeCell ref="C51:C53"/>
    <mergeCell ref="C58:C66"/>
    <mergeCell ref="C73:C75"/>
    <mergeCell ref="A70:K70"/>
    <mergeCell ref="A58:A66"/>
    <mergeCell ref="B58:B66"/>
    <mergeCell ref="A50:F50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M76"/>
  <sheetViews>
    <sheetView view="pageBreakPreview" zoomScale="30" zoomScaleSheetLayoutView="30" zoomScalePageLayoutView="0" workbookViewId="0" topLeftCell="A55">
      <selection activeCell="H73" sqref="H73"/>
    </sheetView>
  </sheetViews>
  <sheetFormatPr defaultColWidth="9.140625" defaultRowHeight="15"/>
  <cols>
    <col min="1" max="1" width="66.8515625" style="3" customWidth="1"/>
    <col min="2" max="3" width="26.140625" style="3" customWidth="1"/>
    <col min="4" max="4" width="65.00390625" style="0" customWidth="1"/>
    <col min="5" max="5" width="25.421875" style="2" customWidth="1"/>
    <col min="6" max="6" width="25.7109375" style="2" customWidth="1"/>
    <col min="7" max="7" width="23.421875" style="2" customWidth="1"/>
    <col min="8" max="8" width="24.7109375" style="2" customWidth="1"/>
    <col min="9" max="10" width="23.00390625" style="2" customWidth="1"/>
    <col min="11" max="11" width="34.8515625" style="2" customWidth="1"/>
    <col min="12" max="12" width="24.00390625" style="2" customWidth="1"/>
    <col min="13" max="13" width="19.140625" style="236" customWidth="1"/>
  </cols>
  <sheetData>
    <row r="3" spans="1:13" ht="92.25">
      <c r="A3" s="1008" t="s">
        <v>201</v>
      </c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317"/>
      <c r="M3" s="232"/>
    </row>
    <row r="4" spans="1:13" ht="47.25" thickBot="1">
      <c r="A4" s="56"/>
      <c r="B4" s="31"/>
      <c r="C4" s="31"/>
      <c r="D4" s="77" t="s">
        <v>150</v>
      </c>
      <c r="E4" s="32"/>
      <c r="F4" s="32"/>
      <c r="G4" s="32"/>
      <c r="H4" s="30"/>
      <c r="I4" s="32"/>
      <c r="J4" s="32"/>
      <c r="K4" s="32"/>
      <c r="L4" s="32"/>
      <c r="M4" s="232"/>
    </row>
    <row r="5" spans="1:13" ht="138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484" t="s">
        <v>284</v>
      </c>
      <c r="K5" s="211" t="s">
        <v>8</v>
      </c>
      <c r="L5" s="353" t="s">
        <v>260</v>
      </c>
      <c r="M5" s="320" t="s">
        <v>237</v>
      </c>
    </row>
    <row r="6" spans="1:13" ht="45.7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860"/>
      <c r="L6" s="338"/>
      <c r="M6" s="320"/>
    </row>
    <row r="7" spans="1:13" s="289" customFormat="1" ht="54.75" customHeight="1" thickBot="1">
      <c r="A7" s="67" t="s">
        <v>10</v>
      </c>
      <c r="B7" s="79">
        <v>70</v>
      </c>
      <c r="C7" s="79"/>
      <c r="D7" s="80" t="s">
        <v>97</v>
      </c>
      <c r="E7" s="513">
        <v>70</v>
      </c>
      <c r="F7" s="69">
        <v>49</v>
      </c>
      <c r="G7" s="69">
        <v>0.63</v>
      </c>
      <c r="H7" s="69">
        <v>0.098</v>
      </c>
      <c r="I7" s="69">
        <v>3.97</v>
      </c>
      <c r="J7" s="209">
        <v>29.4</v>
      </c>
      <c r="K7" s="209">
        <v>19.6</v>
      </c>
      <c r="L7" s="343">
        <v>88</v>
      </c>
      <c r="M7" s="348">
        <f>L7*E7/1000</f>
        <v>6.16</v>
      </c>
    </row>
    <row r="8" spans="1:13" ht="45.75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861"/>
      <c r="K8" s="861"/>
      <c r="L8" s="210"/>
      <c r="M8" s="348">
        <f aca="true" t="shared" si="0" ref="M8:M67">L8*E8/1000</f>
        <v>0</v>
      </c>
    </row>
    <row r="9" spans="1:13" ht="45.75" customHeight="1" thickBot="1">
      <c r="A9" s="776" t="s">
        <v>137</v>
      </c>
      <c r="B9" s="727">
        <v>150</v>
      </c>
      <c r="C9" s="720">
        <v>58</v>
      </c>
      <c r="D9" s="48" t="s">
        <v>62</v>
      </c>
      <c r="E9" s="49">
        <v>10</v>
      </c>
      <c r="F9" s="49">
        <v>10</v>
      </c>
      <c r="G9" s="49">
        <v>0.69</v>
      </c>
      <c r="H9" s="49">
        <v>0.1</v>
      </c>
      <c r="I9" s="49">
        <v>7.82</v>
      </c>
      <c r="J9" s="197"/>
      <c r="K9" s="197">
        <v>35.86</v>
      </c>
      <c r="L9" s="327">
        <v>53.9</v>
      </c>
      <c r="M9" s="342">
        <f t="shared" si="0"/>
        <v>0.539</v>
      </c>
    </row>
    <row r="10" spans="1:13" ht="42" customHeight="1" thickBot="1">
      <c r="A10" s="825"/>
      <c r="B10" s="825"/>
      <c r="C10" s="721"/>
      <c r="D10" s="48" t="s">
        <v>39</v>
      </c>
      <c r="E10" s="49">
        <v>20</v>
      </c>
      <c r="F10" s="49">
        <v>20</v>
      </c>
      <c r="G10" s="49">
        <v>2.3</v>
      </c>
      <c r="H10" s="49">
        <v>0.66</v>
      </c>
      <c r="I10" s="49">
        <v>13.3</v>
      </c>
      <c r="J10" s="197"/>
      <c r="K10" s="197">
        <v>69.6</v>
      </c>
      <c r="L10" s="327">
        <v>55</v>
      </c>
      <c r="M10" s="342">
        <f t="shared" si="0"/>
        <v>1.1</v>
      </c>
    </row>
    <row r="11" spans="1:13" ht="45.75" customHeight="1" thickBot="1">
      <c r="A11" s="825"/>
      <c r="B11" s="825"/>
      <c r="C11" s="721"/>
      <c r="D11" s="45" t="s">
        <v>41</v>
      </c>
      <c r="E11" s="49">
        <v>100</v>
      </c>
      <c r="F11" s="49">
        <v>100</v>
      </c>
      <c r="G11" s="49">
        <v>2.8</v>
      </c>
      <c r="H11" s="49">
        <v>3.2</v>
      </c>
      <c r="I11" s="49">
        <v>4.7</v>
      </c>
      <c r="J11" s="197">
        <v>1.3</v>
      </c>
      <c r="K11" s="197">
        <v>59</v>
      </c>
      <c r="L11" s="327">
        <v>39.6</v>
      </c>
      <c r="M11" s="342">
        <f t="shared" si="0"/>
        <v>3.96</v>
      </c>
    </row>
    <row r="12" spans="1:13" ht="45.75" customHeight="1" hidden="1" thickBot="1">
      <c r="A12" s="825"/>
      <c r="B12" s="825"/>
      <c r="C12" s="721"/>
      <c r="D12" s="45"/>
      <c r="E12" s="49"/>
      <c r="F12" s="49"/>
      <c r="G12" s="49"/>
      <c r="H12" s="49"/>
      <c r="I12" s="49"/>
      <c r="J12" s="197"/>
      <c r="K12" s="197"/>
      <c r="L12" s="327"/>
      <c r="M12" s="342"/>
    </row>
    <row r="13" spans="1:13" ht="45.75" customHeight="1" thickBot="1">
      <c r="A13" s="825"/>
      <c r="B13" s="825"/>
      <c r="C13" s="721"/>
      <c r="D13" s="45" t="s">
        <v>40</v>
      </c>
      <c r="E13" s="46">
        <v>2</v>
      </c>
      <c r="F13" s="46">
        <v>2</v>
      </c>
      <c r="G13" s="46"/>
      <c r="H13" s="46"/>
      <c r="I13" s="46">
        <v>1.91</v>
      </c>
      <c r="J13" s="184"/>
      <c r="K13" s="184">
        <v>7.8</v>
      </c>
      <c r="L13" s="326">
        <v>43.89</v>
      </c>
      <c r="M13" s="342">
        <f t="shared" si="0"/>
        <v>0.08778</v>
      </c>
    </row>
    <row r="14" spans="1:13" ht="45.75" customHeight="1" thickBot="1">
      <c r="A14" s="825"/>
      <c r="B14" s="825"/>
      <c r="C14" s="799"/>
      <c r="D14" s="45" t="s">
        <v>11</v>
      </c>
      <c r="E14" s="47">
        <v>3</v>
      </c>
      <c r="F14" s="47">
        <v>3</v>
      </c>
      <c r="G14" s="47">
        <v>0.01</v>
      </c>
      <c r="H14" s="47">
        <v>2.35</v>
      </c>
      <c r="I14" s="47">
        <v>0.01</v>
      </c>
      <c r="J14" s="162"/>
      <c r="K14" s="162">
        <v>22.02</v>
      </c>
      <c r="L14" s="327">
        <v>429</v>
      </c>
      <c r="M14" s="342">
        <f t="shared" si="0"/>
        <v>1.287</v>
      </c>
    </row>
    <row r="15" spans="1:13" ht="37.5" customHeight="1" thickBot="1">
      <c r="A15" s="968"/>
      <c r="B15" s="968"/>
      <c r="C15" s="968"/>
      <c r="D15" s="968"/>
      <c r="E15" s="968"/>
      <c r="F15" s="968"/>
      <c r="G15" s="141"/>
      <c r="H15" s="141"/>
      <c r="I15" s="141"/>
      <c r="J15" s="223"/>
      <c r="K15" s="223"/>
      <c r="L15" s="374"/>
      <c r="M15" s="348">
        <f t="shared" si="0"/>
        <v>0</v>
      </c>
    </row>
    <row r="16" spans="1:13" ht="45.75" customHeight="1" thickBot="1">
      <c r="A16" s="849"/>
      <c r="B16" s="849"/>
      <c r="C16" s="849"/>
      <c r="D16" s="849"/>
      <c r="E16" s="849"/>
      <c r="F16" s="849"/>
      <c r="G16" s="141">
        <f>SUM(G9:G15)</f>
        <v>5.799999999999999</v>
      </c>
      <c r="H16" s="141">
        <f>SUM(H9:H15)</f>
        <v>6.3100000000000005</v>
      </c>
      <c r="I16" s="141">
        <f>SUM(I9:I15)</f>
        <v>27.740000000000002</v>
      </c>
      <c r="J16" s="141">
        <f>SUM(J9:J15)</f>
        <v>1.3</v>
      </c>
      <c r="K16" s="223">
        <f>SUM(K9:K15)</f>
        <v>194.28</v>
      </c>
      <c r="L16" s="223"/>
      <c r="M16" s="223">
        <f>SUM(M9:M15)</f>
        <v>6.9737800000000005</v>
      </c>
    </row>
    <row r="17" spans="1:13" ht="45.75" customHeight="1" thickBot="1">
      <c r="A17" s="765" t="s">
        <v>101</v>
      </c>
      <c r="B17" s="873" t="s">
        <v>275</v>
      </c>
      <c r="C17" s="439"/>
      <c r="D17" s="71" t="s">
        <v>46</v>
      </c>
      <c r="E17" s="89">
        <v>30</v>
      </c>
      <c r="F17" s="89">
        <v>30</v>
      </c>
      <c r="G17" s="89">
        <v>2.13</v>
      </c>
      <c r="H17" s="89">
        <v>0.33</v>
      </c>
      <c r="I17" s="89">
        <v>13.9</v>
      </c>
      <c r="J17" s="190"/>
      <c r="K17" s="190">
        <v>68.7</v>
      </c>
      <c r="L17" s="343">
        <v>60.18</v>
      </c>
      <c r="M17" s="348">
        <f t="shared" si="0"/>
        <v>1.8054000000000001</v>
      </c>
    </row>
    <row r="18" spans="1:13" ht="45.75" customHeight="1" thickBot="1">
      <c r="A18" s="856"/>
      <c r="B18" s="875"/>
      <c r="C18" s="440"/>
      <c r="D18" s="71" t="s">
        <v>99</v>
      </c>
      <c r="E18" s="70">
        <v>5</v>
      </c>
      <c r="F18" s="70">
        <v>5</v>
      </c>
      <c r="G18" s="70">
        <v>0.02</v>
      </c>
      <c r="H18" s="70">
        <v>3.92</v>
      </c>
      <c r="I18" s="70">
        <v>0.02</v>
      </c>
      <c r="J18" s="187"/>
      <c r="K18" s="187">
        <v>36.7</v>
      </c>
      <c r="L18" s="210">
        <v>429</v>
      </c>
      <c r="M18" s="348">
        <f t="shared" si="0"/>
        <v>2.145</v>
      </c>
    </row>
    <row r="19" spans="1:13" ht="45.75" customHeight="1" thickBot="1">
      <c r="A19" s="849"/>
      <c r="B19" s="849"/>
      <c r="C19" s="849"/>
      <c r="D19" s="849"/>
      <c r="E19" s="849"/>
      <c r="F19" s="849"/>
      <c r="G19" s="34">
        <f>SUM(G17:G18)</f>
        <v>2.15</v>
      </c>
      <c r="H19" s="34">
        <f>SUM(H17:H18)</f>
        <v>4.25</v>
      </c>
      <c r="I19" s="34">
        <f>SUM(I17:I18)</f>
        <v>13.92</v>
      </c>
      <c r="J19" s="34">
        <f>SUM(J17:J18)</f>
        <v>0</v>
      </c>
      <c r="K19" s="192">
        <f>SUM(K17:K18)</f>
        <v>105.4</v>
      </c>
      <c r="L19" s="192"/>
      <c r="M19" s="192">
        <f>SUM(M17:M18)</f>
        <v>3.9504</v>
      </c>
    </row>
    <row r="20" spans="1:13" ht="45.75" customHeight="1" thickBot="1">
      <c r="A20" s="962" t="s">
        <v>53</v>
      </c>
      <c r="B20" s="959">
        <v>150</v>
      </c>
      <c r="C20" s="444"/>
      <c r="D20" s="68" t="s">
        <v>68</v>
      </c>
      <c r="E20" s="70">
        <v>1</v>
      </c>
      <c r="F20" s="70">
        <v>1</v>
      </c>
      <c r="G20" s="70">
        <v>0.24</v>
      </c>
      <c r="H20" s="70">
        <v>0.17</v>
      </c>
      <c r="I20" s="70">
        <v>0.24</v>
      </c>
      <c r="J20" s="187"/>
      <c r="K20" s="187">
        <v>3.8</v>
      </c>
      <c r="L20" s="210">
        <v>605</v>
      </c>
      <c r="M20" s="348">
        <f>L20*E20/1000</f>
        <v>0.605</v>
      </c>
    </row>
    <row r="21" spans="1:13" ht="45.75" customHeight="1" thickBot="1">
      <c r="A21" s="962"/>
      <c r="B21" s="960"/>
      <c r="C21" s="445">
        <v>56</v>
      </c>
      <c r="D21" s="68" t="s">
        <v>41</v>
      </c>
      <c r="E21" s="49">
        <v>100</v>
      </c>
      <c r="F21" s="49">
        <v>100</v>
      </c>
      <c r="G21" s="49">
        <v>2.8</v>
      </c>
      <c r="H21" s="49">
        <v>3.2</v>
      </c>
      <c r="I21" s="49">
        <v>4.7</v>
      </c>
      <c r="J21" s="197">
        <v>1.3</v>
      </c>
      <c r="K21" s="197">
        <v>59</v>
      </c>
      <c r="L21" s="293">
        <v>39.6</v>
      </c>
      <c r="M21" s="348">
        <f>L21*E21/1000</f>
        <v>3.96</v>
      </c>
    </row>
    <row r="22" spans="1:13" ht="45.75" customHeight="1" thickBot="1">
      <c r="A22" s="962"/>
      <c r="B22" s="961"/>
      <c r="C22" s="446"/>
      <c r="D22" s="68" t="s">
        <v>40</v>
      </c>
      <c r="E22" s="74">
        <v>10</v>
      </c>
      <c r="F22" s="74">
        <v>10</v>
      </c>
      <c r="G22" s="74"/>
      <c r="H22" s="74"/>
      <c r="I22" s="74">
        <v>9.5</v>
      </c>
      <c r="J22" s="203"/>
      <c r="K22" s="203">
        <v>39</v>
      </c>
      <c r="L22" s="210">
        <v>43.89</v>
      </c>
      <c r="M22" s="348">
        <f>L22*E22/1000</f>
        <v>0.43889999999999996</v>
      </c>
    </row>
    <row r="23" spans="1:13" ht="45.75" customHeight="1" thickBot="1">
      <c r="A23" s="968"/>
      <c r="B23" s="968"/>
      <c r="C23" s="968"/>
      <c r="D23" s="968"/>
      <c r="E23" s="968"/>
      <c r="F23" s="968"/>
      <c r="G23" s="141">
        <f>SUM(G20:G22)</f>
        <v>3.04</v>
      </c>
      <c r="H23" s="141">
        <f>SUM(H20:H22)</f>
        <v>3.37</v>
      </c>
      <c r="I23" s="141">
        <f>SUM(I20:I22)</f>
        <v>14.440000000000001</v>
      </c>
      <c r="J23" s="141">
        <f>SUM(J20:J22)</f>
        <v>1.3</v>
      </c>
      <c r="K23" s="223">
        <f>SUM(K20:K22)</f>
        <v>101.8</v>
      </c>
      <c r="L23" s="223"/>
      <c r="M23" s="223">
        <f>SUM(M20:M22)</f>
        <v>5.0039</v>
      </c>
    </row>
    <row r="24" spans="1:13" ht="45.75" customHeight="1" thickBot="1">
      <c r="A24" s="859" t="s">
        <v>30</v>
      </c>
      <c r="B24" s="859"/>
      <c r="C24" s="859"/>
      <c r="D24" s="859"/>
      <c r="E24" s="859"/>
      <c r="F24" s="859"/>
      <c r="G24" s="34">
        <f>G7+G16+G19+G23</f>
        <v>11.619999999999997</v>
      </c>
      <c r="H24" s="34">
        <f>H7+H16+H19+H23</f>
        <v>14.028000000000002</v>
      </c>
      <c r="I24" s="34">
        <f>I7+I16+I19+I23</f>
        <v>60.07000000000001</v>
      </c>
      <c r="J24" s="34">
        <f>J7+J16+J19+J23</f>
        <v>32</v>
      </c>
      <c r="K24" s="192">
        <f>K7+K16+K19+K23</f>
        <v>421.08</v>
      </c>
      <c r="L24" s="192"/>
      <c r="M24" s="192">
        <f>M7+M16+M19+M23</f>
        <v>22.088080000000005</v>
      </c>
    </row>
    <row r="25" spans="1:13" ht="45.75" customHeight="1" thickBot="1">
      <c r="A25" s="877" t="s">
        <v>14</v>
      </c>
      <c r="B25" s="877"/>
      <c r="C25" s="877"/>
      <c r="D25" s="877"/>
      <c r="E25" s="877"/>
      <c r="F25" s="877"/>
      <c r="G25" s="877"/>
      <c r="H25" s="877"/>
      <c r="I25" s="877"/>
      <c r="J25" s="878"/>
      <c r="K25" s="878"/>
      <c r="L25" s="354"/>
      <c r="M25" s="348">
        <f t="shared" si="0"/>
        <v>0</v>
      </c>
    </row>
    <row r="26" spans="1:13" s="289" customFormat="1" ht="54.75" customHeight="1" thickBot="1">
      <c r="A26" s="67"/>
      <c r="B26" s="79"/>
      <c r="C26" s="79"/>
      <c r="D26" s="80"/>
      <c r="E26" s="513"/>
      <c r="F26" s="69"/>
      <c r="G26" s="69"/>
      <c r="H26" s="69"/>
      <c r="I26" s="69"/>
      <c r="J26" s="209"/>
      <c r="K26" s="209"/>
      <c r="L26" s="343"/>
      <c r="M26" s="348"/>
    </row>
    <row r="27" spans="1:13" s="289" customFormat="1" ht="45" customHeight="1" thickBot="1">
      <c r="A27" s="67" t="s">
        <v>45</v>
      </c>
      <c r="B27" s="709">
        <v>200</v>
      </c>
      <c r="C27" s="709"/>
      <c r="D27" s="290" t="s">
        <v>15</v>
      </c>
      <c r="E27" s="275">
        <v>200</v>
      </c>
      <c r="F27" s="275">
        <v>200</v>
      </c>
      <c r="G27" s="275"/>
      <c r="H27" s="275"/>
      <c r="I27" s="291">
        <v>14</v>
      </c>
      <c r="J27" s="476">
        <v>4</v>
      </c>
      <c r="K27" s="292">
        <v>56</v>
      </c>
      <c r="L27" s="377">
        <v>66</v>
      </c>
      <c r="M27" s="320">
        <f>L27*E27/1000</f>
        <v>13.2</v>
      </c>
    </row>
    <row r="28" spans="1:13" s="289" customFormat="1" ht="51.75" customHeight="1" thickBot="1">
      <c r="A28" s="78"/>
      <c r="B28" s="66"/>
      <c r="C28" s="66"/>
      <c r="D28" s="68"/>
      <c r="E28" s="70"/>
      <c r="F28" s="70"/>
      <c r="G28" s="70">
        <f>SUM(G26:G27)</f>
        <v>0</v>
      </c>
      <c r="H28" s="70">
        <f aca="true" t="shared" si="1" ref="H28:M28">SUM(H26:H27)</f>
        <v>0</v>
      </c>
      <c r="I28" s="70">
        <f t="shared" si="1"/>
        <v>14</v>
      </c>
      <c r="J28" s="70">
        <f t="shared" si="1"/>
        <v>4</v>
      </c>
      <c r="K28" s="70">
        <f t="shared" si="1"/>
        <v>56</v>
      </c>
      <c r="L28" s="70"/>
      <c r="M28" s="70">
        <f t="shared" si="1"/>
        <v>13.2</v>
      </c>
    </row>
    <row r="29" spans="1:13" ht="45.75" customHeight="1" thickBot="1">
      <c r="A29" s="859" t="s">
        <v>16</v>
      </c>
      <c r="B29" s="859"/>
      <c r="C29" s="859"/>
      <c r="D29" s="859"/>
      <c r="E29" s="859"/>
      <c r="F29" s="859"/>
      <c r="G29" s="859"/>
      <c r="H29" s="859"/>
      <c r="I29" s="859"/>
      <c r="J29" s="876"/>
      <c r="K29" s="860"/>
      <c r="L29" s="338"/>
      <c r="M29" s="348">
        <f t="shared" si="0"/>
        <v>0</v>
      </c>
    </row>
    <row r="30" spans="1:13" ht="45.75" customHeight="1" thickBot="1">
      <c r="A30" s="765" t="s">
        <v>240</v>
      </c>
      <c r="B30" s="722">
        <v>35</v>
      </c>
      <c r="C30" s="479"/>
      <c r="D30" s="80" t="s">
        <v>245</v>
      </c>
      <c r="E30" s="246">
        <v>30</v>
      </c>
      <c r="F30" s="246">
        <v>24</v>
      </c>
      <c r="G30" s="246">
        <v>0.36</v>
      </c>
      <c r="H30" s="246">
        <v>0.02</v>
      </c>
      <c r="I30" s="245">
        <v>2.18</v>
      </c>
      <c r="J30" s="210">
        <v>2.4</v>
      </c>
      <c r="K30" s="245">
        <v>10.1</v>
      </c>
      <c r="L30" s="210">
        <v>20.9</v>
      </c>
      <c r="M30" s="348">
        <f t="shared" si="0"/>
        <v>0.627</v>
      </c>
    </row>
    <row r="31" spans="1:13" ht="45.75" customHeight="1" thickBot="1">
      <c r="A31" s="883"/>
      <c r="B31" s="883"/>
      <c r="C31" s="487"/>
      <c r="D31" s="73" t="s">
        <v>257</v>
      </c>
      <c r="E31" s="74">
        <v>15</v>
      </c>
      <c r="F31" s="74">
        <v>12</v>
      </c>
      <c r="G31" s="74">
        <v>0.05</v>
      </c>
      <c r="H31" s="74"/>
      <c r="I31" s="203">
        <v>1.18</v>
      </c>
      <c r="J31" s="343">
        <v>21.75</v>
      </c>
      <c r="K31" s="203">
        <v>5.2</v>
      </c>
      <c r="L31" s="343">
        <v>73.7</v>
      </c>
      <c r="M31" s="348">
        <f t="shared" si="0"/>
        <v>1.1055</v>
      </c>
    </row>
    <row r="32" spans="1:13" ht="45.75" customHeight="1" thickBot="1">
      <c r="A32" s="883"/>
      <c r="B32" s="883"/>
      <c r="C32" s="428">
        <v>64</v>
      </c>
      <c r="D32" s="68" t="s">
        <v>40</v>
      </c>
      <c r="E32" s="246">
        <v>2</v>
      </c>
      <c r="F32" s="246">
        <v>2</v>
      </c>
      <c r="G32" s="246"/>
      <c r="H32" s="246"/>
      <c r="I32" s="245">
        <v>1.91</v>
      </c>
      <c r="J32" s="210"/>
      <c r="K32" s="245">
        <v>7.8</v>
      </c>
      <c r="L32" s="210">
        <v>43.89</v>
      </c>
      <c r="M32" s="348">
        <f t="shared" si="0"/>
        <v>0.08778</v>
      </c>
    </row>
    <row r="33" spans="1:13" ht="45.75" customHeight="1" thickBot="1">
      <c r="A33" s="884"/>
      <c r="B33" s="884"/>
      <c r="C33" s="488"/>
      <c r="D33" s="73" t="s">
        <v>18</v>
      </c>
      <c r="E33" s="72">
        <v>3</v>
      </c>
      <c r="F33" s="72">
        <v>3</v>
      </c>
      <c r="G33" s="72"/>
      <c r="H33" s="72">
        <v>2.81</v>
      </c>
      <c r="I33" s="206"/>
      <c r="J33" s="343"/>
      <c r="K33" s="209">
        <v>26.19</v>
      </c>
      <c r="L33" s="343">
        <v>80.6</v>
      </c>
      <c r="M33" s="348">
        <f t="shared" si="0"/>
        <v>0.2418</v>
      </c>
    </row>
    <row r="34" spans="1:13" ht="45.75" customHeight="1" thickBot="1">
      <c r="A34" s="841"/>
      <c r="B34" s="841"/>
      <c r="C34" s="841"/>
      <c r="D34" s="841"/>
      <c r="E34" s="841"/>
      <c r="F34" s="841"/>
      <c r="G34" s="135">
        <f>SUM(G30:G33)</f>
        <v>0.41</v>
      </c>
      <c r="H34" s="135">
        <f>SUM(H30:H33)</f>
        <v>2.83</v>
      </c>
      <c r="I34" s="186">
        <f>SUM(I30:I33)</f>
        <v>5.2700000000000005</v>
      </c>
      <c r="J34" s="186">
        <f>SUM(J30:J33)</f>
        <v>24.15</v>
      </c>
      <c r="K34" s="482">
        <f>SUM(K30:K33)</f>
        <v>49.290000000000006</v>
      </c>
      <c r="L34" s="186"/>
      <c r="M34" s="186">
        <f>SUM(M30:M33)</f>
        <v>2.06208</v>
      </c>
    </row>
    <row r="35" spans="1:13" ht="45.75" customHeight="1" thickBot="1">
      <c r="A35" s="765" t="s">
        <v>227</v>
      </c>
      <c r="B35" s="722">
        <v>150</v>
      </c>
      <c r="C35" s="479"/>
      <c r="D35" s="80" t="s">
        <v>129</v>
      </c>
      <c r="E35" s="602">
        <v>100</v>
      </c>
      <c r="F35" s="314">
        <v>50</v>
      </c>
      <c r="G35" s="314">
        <v>21</v>
      </c>
      <c r="H35" s="314">
        <v>4.06</v>
      </c>
      <c r="I35" s="314"/>
      <c r="J35" s="315"/>
      <c r="K35" s="315">
        <v>85.25</v>
      </c>
      <c r="L35" s="343">
        <v>242</v>
      </c>
      <c r="M35" s="348">
        <f aca="true" t="shared" si="2" ref="M35:M42">L35*E35/1000</f>
        <v>24.2</v>
      </c>
    </row>
    <row r="36" spans="1:13" ht="45.75" customHeight="1" thickBot="1">
      <c r="A36" s="855"/>
      <c r="B36" s="857"/>
      <c r="C36" s="502"/>
      <c r="D36" s="73"/>
      <c r="E36" s="69"/>
      <c r="F36" s="316"/>
      <c r="G36" s="74"/>
      <c r="H36" s="74"/>
      <c r="I36" s="74"/>
      <c r="J36" s="203"/>
      <c r="K36" s="203"/>
      <c r="L36" s="343"/>
      <c r="M36" s="348">
        <f t="shared" si="2"/>
        <v>0</v>
      </c>
    </row>
    <row r="37" spans="1:13" ht="45.75" customHeight="1" thickBot="1">
      <c r="A37" s="883"/>
      <c r="B37" s="883"/>
      <c r="C37" s="487"/>
      <c r="D37" s="73" t="s">
        <v>114</v>
      </c>
      <c r="E37" s="70">
        <v>40</v>
      </c>
      <c r="F37" s="70">
        <v>28</v>
      </c>
      <c r="G37" s="70">
        <v>0.5</v>
      </c>
      <c r="H37" s="70">
        <v>0.11</v>
      </c>
      <c r="I37" s="70">
        <v>4.56</v>
      </c>
      <c r="J37" s="187">
        <v>10.75</v>
      </c>
      <c r="K37" s="187">
        <v>22.4</v>
      </c>
      <c r="L37" s="210">
        <v>17.6</v>
      </c>
      <c r="M37" s="348">
        <f t="shared" si="2"/>
        <v>0.704</v>
      </c>
    </row>
    <row r="38" spans="1:13" ht="45.75" customHeight="1" thickBot="1">
      <c r="A38" s="883"/>
      <c r="B38" s="883"/>
      <c r="C38" s="487"/>
      <c r="D38" s="73" t="s">
        <v>106</v>
      </c>
      <c r="E38" s="74">
        <v>15</v>
      </c>
      <c r="F38" s="74">
        <v>12</v>
      </c>
      <c r="G38" s="74">
        <v>0.02</v>
      </c>
      <c r="H38" s="74"/>
      <c r="I38" s="74">
        <v>1.2</v>
      </c>
      <c r="J38" s="203">
        <v>1.27</v>
      </c>
      <c r="K38" s="203">
        <v>5.04</v>
      </c>
      <c r="L38" s="343">
        <v>24.2</v>
      </c>
      <c r="M38" s="348">
        <f t="shared" si="2"/>
        <v>0.363</v>
      </c>
    </row>
    <row r="39" spans="1:13" ht="45.75" customHeight="1" thickBot="1">
      <c r="A39" s="883"/>
      <c r="B39" s="883"/>
      <c r="C39" s="487">
        <v>36</v>
      </c>
      <c r="D39" s="73" t="s">
        <v>116</v>
      </c>
      <c r="E39" s="74">
        <v>10</v>
      </c>
      <c r="F39" s="74">
        <v>8</v>
      </c>
      <c r="G39" s="74">
        <v>0.02</v>
      </c>
      <c r="H39" s="74">
        <v>0.01</v>
      </c>
      <c r="I39" s="74">
        <v>0.57</v>
      </c>
      <c r="J39" s="203">
        <v>0.4</v>
      </c>
      <c r="K39" s="203">
        <v>2.7</v>
      </c>
      <c r="L39" s="343">
        <v>20.9</v>
      </c>
      <c r="M39" s="348">
        <f t="shared" si="2"/>
        <v>0.209</v>
      </c>
    </row>
    <row r="40" spans="1:13" ht="45.75" customHeight="1" thickBot="1">
      <c r="A40" s="883"/>
      <c r="B40" s="883"/>
      <c r="C40" s="487"/>
      <c r="D40" s="73" t="s">
        <v>104</v>
      </c>
      <c r="E40" s="74">
        <v>5</v>
      </c>
      <c r="F40" s="74">
        <v>5</v>
      </c>
      <c r="G40" s="74">
        <v>0.31</v>
      </c>
      <c r="H40" s="74">
        <v>0.04</v>
      </c>
      <c r="I40" s="74">
        <v>3.56</v>
      </c>
      <c r="J40" s="203"/>
      <c r="K40" s="203">
        <v>16.3</v>
      </c>
      <c r="L40" s="343">
        <v>53.9</v>
      </c>
      <c r="M40" s="348">
        <f t="shared" si="2"/>
        <v>0.2695</v>
      </c>
    </row>
    <row r="41" spans="1:13" ht="48.75" customHeight="1" thickBot="1">
      <c r="A41" s="883"/>
      <c r="B41" s="883"/>
      <c r="C41" s="487"/>
      <c r="D41" s="73" t="s">
        <v>91</v>
      </c>
      <c r="E41" s="74">
        <v>4</v>
      </c>
      <c r="F41" s="74">
        <v>3.48</v>
      </c>
      <c r="G41" s="74">
        <v>0.64</v>
      </c>
      <c r="H41" s="74">
        <v>1.03</v>
      </c>
      <c r="I41" s="74">
        <v>0.01</v>
      </c>
      <c r="J41" s="203"/>
      <c r="K41" s="203">
        <v>11.5</v>
      </c>
      <c r="L41" s="343">
        <v>178.75</v>
      </c>
      <c r="M41" s="348">
        <f t="shared" si="2"/>
        <v>0.715</v>
      </c>
    </row>
    <row r="42" spans="1:13" ht="45" customHeight="1" thickBot="1">
      <c r="A42" s="883"/>
      <c r="B42" s="883"/>
      <c r="C42" s="487"/>
      <c r="D42" s="73" t="s">
        <v>93</v>
      </c>
      <c r="E42" s="74">
        <v>2</v>
      </c>
      <c r="F42" s="74">
        <v>2</v>
      </c>
      <c r="G42" s="74"/>
      <c r="H42" s="74">
        <v>1.88</v>
      </c>
      <c r="I42" s="74"/>
      <c r="J42" s="203"/>
      <c r="K42" s="203">
        <v>17.46</v>
      </c>
      <c r="L42" s="343">
        <v>80.6</v>
      </c>
      <c r="M42" s="348">
        <f t="shared" si="2"/>
        <v>0.16119999999999998</v>
      </c>
    </row>
    <row r="43" spans="1:13" ht="44.25" customHeight="1" thickBot="1">
      <c r="A43" s="789"/>
      <c r="B43" s="789"/>
      <c r="C43" s="789"/>
      <c r="D43" s="789"/>
      <c r="E43" s="789"/>
      <c r="F43" s="789"/>
      <c r="G43" s="36"/>
      <c r="H43" s="36"/>
      <c r="I43" s="36"/>
      <c r="J43" s="185"/>
      <c r="K43" s="185"/>
      <c r="L43" s="331"/>
      <c r="M43" s="348">
        <f t="shared" si="0"/>
        <v>0</v>
      </c>
    </row>
    <row r="44" spans="1:13" ht="45.75" customHeight="1" thickBot="1">
      <c r="A44" s="849"/>
      <c r="B44" s="849"/>
      <c r="C44" s="849"/>
      <c r="D44" s="849"/>
      <c r="E44" s="849"/>
      <c r="F44" s="849"/>
      <c r="G44" s="34">
        <f>SUM(G35:G43)</f>
        <v>22.49</v>
      </c>
      <c r="H44" s="34">
        <f>SUM(H35:H43)</f>
        <v>7.13</v>
      </c>
      <c r="I44" s="34">
        <f>SUM(I35:I43)</f>
        <v>9.9</v>
      </c>
      <c r="J44" s="34">
        <f>SUM(J35:J43)</f>
        <v>12.42</v>
      </c>
      <c r="K44" s="192">
        <f>SUM(K35:K43)</f>
        <v>160.65000000000003</v>
      </c>
      <c r="L44" s="192"/>
      <c r="M44" s="192">
        <f>SUM(M35:M43)</f>
        <v>26.6217</v>
      </c>
    </row>
    <row r="45" spans="1:13" ht="45.75" customHeight="1" thickBot="1">
      <c r="A45" s="1010" t="s">
        <v>192</v>
      </c>
      <c r="B45" s="1003">
        <v>150</v>
      </c>
      <c r="C45" s="477"/>
      <c r="D45" s="146" t="s">
        <v>103</v>
      </c>
      <c r="E45" s="403">
        <v>40</v>
      </c>
      <c r="F45" s="271">
        <v>40</v>
      </c>
      <c r="G45" s="271">
        <v>8</v>
      </c>
      <c r="H45" s="271">
        <v>3.92</v>
      </c>
      <c r="I45" s="271"/>
      <c r="J45" s="272"/>
      <c r="K45" s="272">
        <v>67.2</v>
      </c>
      <c r="L45" s="372">
        <v>429</v>
      </c>
      <c r="M45" s="348">
        <f t="shared" si="0"/>
        <v>17.16</v>
      </c>
    </row>
    <row r="46" spans="1:13" ht="45.75" customHeight="1" thickBot="1">
      <c r="A46" s="1011"/>
      <c r="B46" s="1004"/>
      <c r="C46" s="508"/>
      <c r="D46" s="148" t="s">
        <v>120</v>
      </c>
      <c r="E46" s="145">
        <v>7</v>
      </c>
      <c r="F46" s="138">
        <v>6</v>
      </c>
      <c r="G46" s="138">
        <v>0.09</v>
      </c>
      <c r="H46" s="138"/>
      <c r="I46" s="138">
        <v>0.56</v>
      </c>
      <c r="J46" s="222">
        <v>0.63</v>
      </c>
      <c r="K46" s="222">
        <v>2.6</v>
      </c>
      <c r="L46" s="373">
        <v>24.2</v>
      </c>
      <c r="M46" s="348">
        <f t="shared" si="0"/>
        <v>0.1694</v>
      </c>
    </row>
    <row r="47" spans="1:13" ht="45.75" customHeight="1" thickBot="1">
      <c r="A47" s="1011"/>
      <c r="B47" s="1004"/>
      <c r="C47" s="450"/>
      <c r="D47" s="139" t="s">
        <v>105</v>
      </c>
      <c r="E47" s="145">
        <v>50</v>
      </c>
      <c r="F47" s="138">
        <v>40</v>
      </c>
      <c r="G47" s="138">
        <v>0.1</v>
      </c>
      <c r="H47" s="138"/>
      <c r="I47" s="138">
        <v>2.9</v>
      </c>
      <c r="J47" s="222">
        <v>21.6</v>
      </c>
      <c r="K47" s="222">
        <v>13.5</v>
      </c>
      <c r="L47" s="373">
        <v>20.9</v>
      </c>
      <c r="M47" s="348">
        <f t="shared" si="0"/>
        <v>1.045</v>
      </c>
    </row>
    <row r="48" spans="1:13" ht="45.75" customHeight="1" thickBot="1">
      <c r="A48" s="1011"/>
      <c r="B48" s="1004"/>
      <c r="C48" s="508">
        <v>37</v>
      </c>
      <c r="D48" s="148" t="s">
        <v>127</v>
      </c>
      <c r="E48" s="145">
        <v>60</v>
      </c>
      <c r="F48" s="138">
        <v>48</v>
      </c>
      <c r="G48" s="138">
        <v>0.86</v>
      </c>
      <c r="H48" s="138">
        <v>0.04</v>
      </c>
      <c r="I48" s="138">
        <v>2.26</v>
      </c>
      <c r="J48" s="222">
        <v>2</v>
      </c>
      <c r="K48" s="222">
        <v>13</v>
      </c>
      <c r="L48" s="373">
        <v>20.9</v>
      </c>
      <c r="M48" s="348">
        <f t="shared" si="0"/>
        <v>1.254</v>
      </c>
    </row>
    <row r="49" spans="1:13" ht="45.75" customHeight="1" thickBot="1">
      <c r="A49" s="1011"/>
      <c r="B49" s="1004"/>
      <c r="C49" s="508"/>
      <c r="D49" s="148" t="s">
        <v>102</v>
      </c>
      <c r="E49" s="138">
        <v>50</v>
      </c>
      <c r="F49" s="138">
        <v>35</v>
      </c>
      <c r="G49" s="138">
        <v>0.45</v>
      </c>
      <c r="H49" s="138"/>
      <c r="I49" s="138">
        <v>0.52</v>
      </c>
      <c r="J49" s="222">
        <v>7.2</v>
      </c>
      <c r="K49" s="222">
        <v>23.45</v>
      </c>
      <c r="L49" s="373">
        <v>17.6</v>
      </c>
      <c r="M49" s="348">
        <f t="shared" si="0"/>
        <v>0.8800000000000001</v>
      </c>
    </row>
    <row r="50" spans="1:13" ht="45.75" customHeight="1" thickBot="1">
      <c r="A50" s="1011"/>
      <c r="B50" s="1004"/>
      <c r="C50" s="508"/>
      <c r="D50" s="148" t="s">
        <v>99</v>
      </c>
      <c r="E50" s="138">
        <v>3</v>
      </c>
      <c r="F50" s="140">
        <v>3</v>
      </c>
      <c r="G50" s="140">
        <v>0.01</v>
      </c>
      <c r="H50" s="140">
        <v>2.35</v>
      </c>
      <c r="I50" s="140">
        <v>0.01</v>
      </c>
      <c r="J50" s="194"/>
      <c r="K50" s="194">
        <v>22.02</v>
      </c>
      <c r="L50" s="372">
        <v>429</v>
      </c>
      <c r="M50" s="348">
        <f t="shared" si="0"/>
        <v>1.287</v>
      </c>
    </row>
    <row r="51" spans="1:13" ht="45.75" customHeight="1" thickBot="1">
      <c r="A51" s="1012"/>
      <c r="B51" s="1005"/>
      <c r="C51" s="507"/>
      <c r="D51" s="148" t="s">
        <v>93</v>
      </c>
      <c r="E51" s="72">
        <v>3</v>
      </c>
      <c r="F51" s="72">
        <v>3</v>
      </c>
      <c r="G51" s="72"/>
      <c r="H51" s="72">
        <v>2.81</v>
      </c>
      <c r="I51" s="72"/>
      <c r="J51" s="206"/>
      <c r="K51" s="206">
        <v>26.19</v>
      </c>
      <c r="L51" s="373">
        <v>80.6</v>
      </c>
      <c r="M51" s="348">
        <f t="shared" si="0"/>
        <v>0.2418</v>
      </c>
    </row>
    <row r="52" spans="1:13" ht="45.75" customHeight="1" thickBot="1">
      <c r="A52" s="968"/>
      <c r="B52" s="968"/>
      <c r="C52" s="968"/>
      <c r="D52" s="968"/>
      <c r="E52" s="968"/>
      <c r="F52" s="968"/>
      <c r="G52" s="141">
        <f>SUM(G45:G51)</f>
        <v>9.509999999999998</v>
      </c>
      <c r="H52" s="141">
        <f>SUM(H45:H51)</f>
        <v>9.120000000000001</v>
      </c>
      <c r="I52" s="141">
        <f>SUM(I45:I51)</f>
        <v>6.25</v>
      </c>
      <c r="J52" s="141">
        <f>SUM(J45:J51)</f>
        <v>31.43</v>
      </c>
      <c r="K52" s="223">
        <f>SUM(K45:K51)</f>
        <v>167.96</v>
      </c>
      <c r="L52" s="223"/>
      <c r="M52" s="223">
        <f>SUM(M45:M51)</f>
        <v>22.037200000000002</v>
      </c>
    </row>
    <row r="53" spans="1:13" ht="45.75" customHeight="1" thickBot="1">
      <c r="A53" s="992" t="s">
        <v>267</v>
      </c>
      <c r="B53" s="988">
        <v>150</v>
      </c>
      <c r="C53" s="801">
        <v>67</v>
      </c>
      <c r="D53" s="290" t="s">
        <v>280</v>
      </c>
      <c r="E53" s="275">
        <v>5</v>
      </c>
      <c r="F53" s="275">
        <v>5</v>
      </c>
      <c r="G53" s="275"/>
      <c r="H53" s="275">
        <v>0.22</v>
      </c>
      <c r="I53" s="275">
        <v>0.31</v>
      </c>
      <c r="J53" s="275">
        <v>0.6</v>
      </c>
      <c r="K53" s="275">
        <v>13.95</v>
      </c>
      <c r="L53" s="210">
        <v>214.5</v>
      </c>
      <c r="M53" s="348">
        <f t="shared" si="0"/>
        <v>1.0725</v>
      </c>
    </row>
    <row r="54" spans="1:13" ht="45.75" customHeight="1" thickBot="1">
      <c r="A54" s="992"/>
      <c r="B54" s="988"/>
      <c r="C54" s="802"/>
      <c r="D54" s="290" t="s">
        <v>269</v>
      </c>
      <c r="E54" s="275">
        <v>4</v>
      </c>
      <c r="F54" s="275">
        <v>4</v>
      </c>
      <c r="G54" s="275">
        <v>0.053</v>
      </c>
      <c r="H54" s="275"/>
      <c r="I54" s="275">
        <v>1.96</v>
      </c>
      <c r="J54" s="275">
        <v>0.45</v>
      </c>
      <c r="K54" s="275">
        <v>8.28</v>
      </c>
      <c r="L54" s="210">
        <v>203.5</v>
      </c>
      <c r="M54" s="348">
        <f t="shared" si="0"/>
        <v>0.814</v>
      </c>
    </row>
    <row r="55" spans="1:13" ht="45.75" customHeight="1" thickBot="1">
      <c r="A55" s="992"/>
      <c r="B55" s="988"/>
      <c r="C55" s="803"/>
      <c r="D55" s="290" t="s">
        <v>13</v>
      </c>
      <c r="E55" s="74">
        <v>10</v>
      </c>
      <c r="F55" s="74">
        <v>10</v>
      </c>
      <c r="G55" s="74"/>
      <c r="H55" s="74"/>
      <c r="I55" s="74">
        <v>9.5</v>
      </c>
      <c r="J55" s="203"/>
      <c r="K55" s="203">
        <v>39</v>
      </c>
      <c r="L55" s="210">
        <v>43.89</v>
      </c>
      <c r="M55" s="348">
        <f t="shared" si="0"/>
        <v>0.43889999999999996</v>
      </c>
    </row>
    <row r="56" spans="1:13" ht="45.75" customHeight="1" thickBot="1">
      <c r="A56" s="849"/>
      <c r="B56" s="849"/>
      <c r="C56" s="849"/>
      <c r="D56" s="849"/>
      <c r="E56" s="849"/>
      <c r="F56" s="849"/>
      <c r="G56" s="34"/>
      <c r="H56" s="34"/>
      <c r="I56" s="34">
        <f>SUM(I53:I55)</f>
        <v>11.77</v>
      </c>
      <c r="J56" s="34">
        <f>SUM(J53:J55)</f>
        <v>1.05</v>
      </c>
      <c r="K56" s="192">
        <f>SUM(K53:K55)</f>
        <v>61.23</v>
      </c>
      <c r="L56" s="192"/>
      <c r="M56" s="192">
        <f>SUM(M53:M55)</f>
        <v>2.3253999999999997</v>
      </c>
    </row>
    <row r="57" spans="1:13" ht="45.75" customHeight="1" thickBot="1">
      <c r="A57" s="67" t="s">
        <v>44</v>
      </c>
      <c r="B57" s="65">
        <v>25</v>
      </c>
      <c r="C57" s="65"/>
      <c r="D57" s="68" t="s">
        <v>25</v>
      </c>
      <c r="E57" s="70">
        <v>25</v>
      </c>
      <c r="F57" s="70">
        <v>25</v>
      </c>
      <c r="G57" s="70">
        <v>1.3</v>
      </c>
      <c r="H57" s="70">
        <v>0.3</v>
      </c>
      <c r="I57" s="70">
        <v>11.07</v>
      </c>
      <c r="J57" s="187"/>
      <c r="K57" s="187">
        <v>53.5</v>
      </c>
      <c r="L57" s="210">
        <v>53.16</v>
      </c>
      <c r="M57" s="348">
        <f t="shared" si="0"/>
        <v>1.329</v>
      </c>
    </row>
    <row r="58" spans="1:13" ht="45.75" customHeight="1" thickBot="1">
      <c r="A58" s="859" t="s">
        <v>29</v>
      </c>
      <c r="B58" s="859"/>
      <c r="C58" s="859"/>
      <c r="D58" s="859"/>
      <c r="E58" s="859"/>
      <c r="F58" s="859"/>
      <c r="G58" s="34">
        <f>G34+G44+G52+G56+G57</f>
        <v>33.709999999999994</v>
      </c>
      <c r="H58" s="34">
        <f>H34+H44+H52+H56+H57</f>
        <v>19.380000000000003</v>
      </c>
      <c r="I58" s="34">
        <f>I34+I44+I52+I56+I57</f>
        <v>44.26</v>
      </c>
      <c r="J58" s="34">
        <f>J34+J44+J52+J56+J57</f>
        <v>69.05</v>
      </c>
      <c r="K58" s="192">
        <f>K34+K44+K52+K56+K57</f>
        <v>492.6300000000001</v>
      </c>
      <c r="L58" s="192"/>
      <c r="M58" s="192">
        <f>M34+M44+M52+M56+M57</f>
        <v>54.37538</v>
      </c>
    </row>
    <row r="59" spans="1:13" ht="45.75" customHeight="1" thickBot="1">
      <c r="A59" s="859" t="s">
        <v>26</v>
      </c>
      <c r="B59" s="859"/>
      <c r="C59" s="859"/>
      <c r="D59" s="859"/>
      <c r="E59" s="859"/>
      <c r="F59" s="859"/>
      <c r="G59" s="859"/>
      <c r="H59" s="859"/>
      <c r="I59" s="859"/>
      <c r="J59" s="860"/>
      <c r="K59" s="860"/>
      <c r="L59" s="338"/>
      <c r="M59" s="348">
        <f t="shared" si="0"/>
        <v>0</v>
      </c>
    </row>
    <row r="60" spans="1:13" ht="45.75" customHeight="1" thickBot="1">
      <c r="A60" s="871" t="s">
        <v>73</v>
      </c>
      <c r="B60" s="800">
        <v>70</v>
      </c>
      <c r="C60" s="722">
        <v>17</v>
      </c>
      <c r="D60" s="68" t="s">
        <v>20</v>
      </c>
      <c r="E60" s="70">
        <v>70</v>
      </c>
      <c r="F60" s="70">
        <v>49</v>
      </c>
      <c r="G60" s="70">
        <v>0.98</v>
      </c>
      <c r="H60" s="70">
        <v>0.24</v>
      </c>
      <c r="I60" s="70">
        <v>8.1</v>
      </c>
      <c r="J60" s="187">
        <v>9.25</v>
      </c>
      <c r="K60" s="187">
        <v>39.2</v>
      </c>
      <c r="L60" s="210">
        <v>17.6</v>
      </c>
      <c r="M60" s="348">
        <f t="shared" si="0"/>
        <v>1.232</v>
      </c>
    </row>
    <row r="61" spans="1:13" ht="45.75" customHeight="1" thickBot="1">
      <c r="A61" s="871"/>
      <c r="B61" s="800"/>
      <c r="C61" s="857"/>
      <c r="D61" s="68" t="s">
        <v>24</v>
      </c>
      <c r="E61" s="70">
        <v>50</v>
      </c>
      <c r="F61" s="70">
        <v>50</v>
      </c>
      <c r="G61" s="70">
        <v>1.4</v>
      </c>
      <c r="H61" s="70">
        <v>1.6</v>
      </c>
      <c r="I61" s="70">
        <v>2.35</v>
      </c>
      <c r="J61" s="187">
        <v>0.65</v>
      </c>
      <c r="K61" s="187">
        <v>27.5</v>
      </c>
      <c r="L61" s="210">
        <v>39.6</v>
      </c>
      <c r="M61" s="348">
        <f t="shared" si="0"/>
        <v>1.98</v>
      </c>
    </row>
    <row r="62" spans="1:13" ht="45.75" customHeight="1" thickBot="1">
      <c r="A62" s="871"/>
      <c r="B62" s="800"/>
      <c r="C62" s="857"/>
      <c r="D62" s="68" t="s">
        <v>187</v>
      </c>
      <c r="E62" s="70">
        <v>5</v>
      </c>
      <c r="F62" s="70">
        <v>4.25</v>
      </c>
      <c r="G62" s="70">
        <v>0.62</v>
      </c>
      <c r="H62" s="70">
        <v>1.25</v>
      </c>
      <c r="I62" s="70">
        <v>0.02</v>
      </c>
      <c r="J62" s="187"/>
      <c r="K62" s="187">
        <v>14.11</v>
      </c>
      <c r="L62" s="210">
        <v>178.75</v>
      </c>
      <c r="M62" s="348">
        <f t="shared" si="0"/>
        <v>0.89375</v>
      </c>
    </row>
    <row r="63" spans="1:13" ht="45.75" customHeight="1" thickBot="1">
      <c r="A63" s="871"/>
      <c r="B63" s="800"/>
      <c r="C63" s="857"/>
      <c r="D63" s="68" t="s">
        <v>11</v>
      </c>
      <c r="E63" s="70">
        <v>3</v>
      </c>
      <c r="F63" s="70">
        <v>3</v>
      </c>
      <c r="G63" s="70">
        <v>0.01</v>
      </c>
      <c r="H63" s="70">
        <v>2.35</v>
      </c>
      <c r="I63" s="70">
        <v>0.01</v>
      </c>
      <c r="J63" s="187"/>
      <c r="K63" s="187">
        <v>22.02</v>
      </c>
      <c r="L63" s="210">
        <v>429</v>
      </c>
      <c r="M63" s="348">
        <f t="shared" si="0"/>
        <v>1.287</v>
      </c>
    </row>
    <row r="64" spans="1:13" ht="45.75" customHeight="1" thickBot="1">
      <c r="A64" s="871"/>
      <c r="B64" s="800"/>
      <c r="C64" s="857"/>
      <c r="D64" s="68" t="s">
        <v>27</v>
      </c>
      <c r="E64" s="167">
        <v>50</v>
      </c>
      <c r="F64" s="167">
        <v>50</v>
      </c>
      <c r="G64" s="167">
        <v>5.15</v>
      </c>
      <c r="H64" s="167">
        <v>0.55</v>
      </c>
      <c r="I64" s="167"/>
      <c r="J64" s="179"/>
      <c r="K64" s="179">
        <v>167</v>
      </c>
      <c r="L64" s="343">
        <v>27.5</v>
      </c>
      <c r="M64" s="348">
        <f t="shared" si="0"/>
        <v>1.375</v>
      </c>
    </row>
    <row r="65" spans="1:13" ht="45.75" customHeight="1" thickBot="1">
      <c r="A65" s="871"/>
      <c r="B65" s="800"/>
      <c r="C65" s="857"/>
      <c r="D65" s="68" t="s">
        <v>40</v>
      </c>
      <c r="E65" s="72">
        <v>1</v>
      </c>
      <c r="F65" s="72">
        <v>1</v>
      </c>
      <c r="G65" s="72"/>
      <c r="H65" s="72"/>
      <c r="I65" s="72">
        <v>1</v>
      </c>
      <c r="J65" s="206"/>
      <c r="K65" s="206">
        <v>3.8</v>
      </c>
      <c r="L65" s="343">
        <v>43.89</v>
      </c>
      <c r="M65" s="348">
        <f t="shared" si="0"/>
        <v>0.04389</v>
      </c>
    </row>
    <row r="66" spans="1:13" ht="45.75" customHeight="1" thickBot="1">
      <c r="A66" s="871"/>
      <c r="B66" s="800"/>
      <c r="C66" s="857"/>
      <c r="D66" s="68" t="s">
        <v>18</v>
      </c>
      <c r="E66" s="403">
        <v>3</v>
      </c>
      <c r="F66" s="72">
        <v>3</v>
      </c>
      <c r="G66" s="72"/>
      <c r="H66" s="72">
        <v>2.81</v>
      </c>
      <c r="I66" s="72"/>
      <c r="J66" s="206"/>
      <c r="K66" s="206">
        <v>26.19</v>
      </c>
      <c r="L66" s="343">
        <v>80.6</v>
      </c>
      <c r="M66" s="348">
        <f t="shared" si="0"/>
        <v>0.2418</v>
      </c>
    </row>
    <row r="67" spans="1:13" ht="45.75" customHeight="1" thickBot="1">
      <c r="A67" s="871"/>
      <c r="B67" s="800"/>
      <c r="C67" s="858"/>
      <c r="D67" s="73" t="s">
        <v>258</v>
      </c>
      <c r="E67" s="70">
        <v>0.0002</v>
      </c>
      <c r="F67" s="70">
        <v>0.0002</v>
      </c>
      <c r="G67" s="70"/>
      <c r="H67" s="70"/>
      <c r="I67" s="70"/>
      <c r="J67" s="187"/>
      <c r="K67" s="187"/>
      <c r="L67" s="210">
        <v>341</v>
      </c>
      <c r="M67" s="348">
        <f t="shared" si="0"/>
        <v>6.819999999999999E-05</v>
      </c>
    </row>
    <row r="68" spans="1:13" ht="45.75" customHeight="1" thickBot="1">
      <c r="A68" s="968"/>
      <c r="B68" s="968"/>
      <c r="C68" s="968"/>
      <c r="D68" s="968"/>
      <c r="E68" s="968"/>
      <c r="F68" s="968"/>
      <c r="G68" s="141">
        <f>SUM(G60:G67)</f>
        <v>8.16</v>
      </c>
      <c r="H68" s="141">
        <f>SUM(H60:H67)</f>
        <v>8.799999999999999</v>
      </c>
      <c r="I68" s="141">
        <f>SUM(I60:I67)</f>
        <v>11.479999999999999</v>
      </c>
      <c r="J68" s="141">
        <f>SUM(J60:J67)</f>
        <v>9.9</v>
      </c>
      <c r="K68" s="223">
        <f>SUM(K60:K67)</f>
        <v>299.82</v>
      </c>
      <c r="L68" s="223"/>
      <c r="M68" s="223">
        <f>SUM(M60:M67)</f>
        <v>7.0535082</v>
      </c>
    </row>
    <row r="69" spans="1:13" ht="45.75" customHeight="1" thickBot="1">
      <c r="A69" s="862" t="s">
        <v>57</v>
      </c>
      <c r="B69" s="971">
        <v>150</v>
      </c>
      <c r="C69" s="1003">
        <v>3</v>
      </c>
      <c r="D69" s="143" t="s">
        <v>110</v>
      </c>
      <c r="E69" s="140">
        <v>1</v>
      </c>
      <c r="F69" s="140">
        <v>1</v>
      </c>
      <c r="G69" s="140"/>
      <c r="H69" s="140"/>
      <c r="I69" s="140"/>
      <c r="J69" s="194"/>
      <c r="K69" s="194"/>
      <c r="L69" s="372">
        <v>473</v>
      </c>
      <c r="M69" s="348">
        <f>L69*E69/1000</f>
        <v>0.473</v>
      </c>
    </row>
    <row r="70" spans="1:13" ht="45.75" customHeight="1" thickBot="1">
      <c r="A70" s="982"/>
      <c r="B70" s="971"/>
      <c r="C70" s="1004"/>
      <c r="D70" s="148" t="s">
        <v>90</v>
      </c>
      <c r="E70" s="398">
        <v>50</v>
      </c>
      <c r="F70" s="140">
        <v>50</v>
      </c>
      <c r="G70" s="140">
        <v>1.4</v>
      </c>
      <c r="H70" s="140">
        <v>1.6</v>
      </c>
      <c r="I70" s="140">
        <v>2.35</v>
      </c>
      <c r="J70" s="194">
        <v>0.65</v>
      </c>
      <c r="K70" s="194">
        <v>29</v>
      </c>
      <c r="L70" s="293">
        <v>39.6</v>
      </c>
      <c r="M70" s="348">
        <f>L70*E70/1000</f>
        <v>1.98</v>
      </c>
    </row>
    <row r="71" spans="1:13" s="289" customFormat="1" ht="51.75" customHeight="1" thickBot="1">
      <c r="A71" s="982"/>
      <c r="B71" s="971"/>
      <c r="C71" s="1005"/>
      <c r="D71" s="143" t="s">
        <v>100</v>
      </c>
      <c r="E71" s="138">
        <v>8</v>
      </c>
      <c r="F71" s="138">
        <v>8</v>
      </c>
      <c r="G71" s="138"/>
      <c r="H71" s="138"/>
      <c r="I71" s="138">
        <v>7.64</v>
      </c>
      <c r="J71" s="222"/>
      <c r="K71" s="222">
        <v>31.2</v>
      </c>
      <c r="L71" s="373">
        <v>43.89</v>
      </c>
      <c r="M71" s="348">
        <f>L71*E71/1000</f>
        <v>0.35112</v>
      </c>
    </row>
    <row r="72" spans="1:13" ht="45.75" customHeight="1" thickBot="1">
      <c r="A72" s="849"/>
      <c r="B72" s="849"/>
      <c r="C72" s="849"/>
      <c r="D72" s="849"/>
      <c r="E72" s="849"/>
      <c r="F72" s="849"/>
      <c r="G72" s="34">
        <f>SUM(G69:G71)</f>
        <v>1.4</v>
      </c>
      <c r="H72" s="34">
        <f aca="true" t="shared" si="3" ref="H72:M72">SUM(H69:H71)</f>
        <v>1.6</v>
      </c>
      <c r="I72" s="34">
        <f t="shared" si="3"/>
        <v>9.99</v>
      </c>
      <c r="J72" s="34">
        <f t="shared" si="3"/>
        <v>0.65</v>
      </c>
      <c r="K72" s="34">
        <f t="shared" si="3"/>
        <v>60.2</v>
      </c>
      <c r="L72" s="34"/>
      <c r="M72" s="34">
        <f t="shared" si="3"/>
        <v>2.8041199999999997</v>
      </c>
    </row>
    <row r="73" spans="1:13" s="284" customFormat="1" ht="42" customHeight="1" thickBot="1">
      <c r="A73" s="518" t="s">
        <v>400</v>
      </c>
      <c r="B73" s="519">
        <v>12</v>
      </c>
      <c r="C73" s="519"/>
      <c r="D73" s="401" t="s">
        <v>401</v>
      </c>
      <c r="E73" s="402">
        <v>12</v>
      </c>
      <c r="F73" s="46">
        <v>12</v>
      </c>
      <c r="G73" s="46">
        <v>0.88</v>
      </c>
      <c r="H73" s="46">
        <v>2.16</v>
      </c>
      <c r="I73" s="46">
        <v>8.04</v>
      </c>
      <c r="J73" s="184"/>
      <c r="K73" s="184">
        <v>55.2</v>
      </c>
      <c r="L73" s="390">
        <v>117.7</v>
      </c>
      <c r="M73" s="46">
        <f>L73*E73/1000</f>
        <v>1.4124</v>
      </c>
    </row>
    <row r="74" spans="1:13" ht="45.75" customHeight="1" thickBot="1">
      <c r="A74" s="859" t="s">
        <v>31</v>
      </c>
      <c r="B74" s="859"/>
      <c r="C74" s="859"/>
      <c r="D74" s="859"/>
      <c r="E74" s="859"/>
      <c r="F74" s="859"/>
      <c r="G74" s="34">
        <f>G68+G73+G72</f>
        <v>10.440000000000001</v>
      </c>
      <c r="H74" s="34">
        <f>H68+H73+H72</f>
        <v>12.559999999999999</v>
      </c>
      <c r="I74" s="34">
        <f>I68+I73+I72</f>
        <v>29.509999999999998</v>
      </c>
      <c r="J74" s="34">
        <f>J68+J73+J72</f>
        <v>10.55</v>
      </c>
      <c r="K74" s="192">
        <f>K68+K73+K72</f>
        <v>415.21999999999997</v>
      </c>
      <c r="L74" s="192"/>
      <c r="M74" s="192">
        <f>M68+M73+M72</f>
        <v>11.270028199999999</v>
      </c>
    </row>
    <row r="75" spans="1:13" ht="45.75" customHeight="1" thickBot="1">
      <c r="A75" s="859" t="s">
        <v>32</v>
      </c>
      <c r="B75" s="859"/>
      <c r="C75" s="859"/>
      <c r="D75" s="859"/>
      <c r="E75" s="859"/>
      <c r="F75" s="859"/>
      <c r="G75" s="34">
        <f>G24+G28+G58+G74</f>
        <v>55.769999999999996</v>
      </c>
      <c r="H75" s="34">
        <f>H24+H28+H58+H74</f>
        <v>45.968</v>
      </c>
      <c r="I75" s="34">
        <f>I24+I28+I58+I74</f>
        <v>147.84</v>
      </c>
      <c r="J75" s="34">
        <f>J24+J28+J58+J74</f>
        <v>115.6</v>
      </c>
      <c r="K75" s="192">
        <f>K24+K28+K58+K74</f>
        <v>1384.93</v>
      </c>
      <c r="L75" s="192"/>
      <c r="M75" s="192">
        <f>M24+M28+M58+M74</f>
        <v>100.93348820000001</v>
      </c>
    </row>
    <row r="76" spans="1:13" ht="48.75">
      <c r="A76" s="123"/>
      <c r="B76" s="123"/>
      <c r="C76" s="123"/>
      <c r="D76" s="10"/>
      <c r="E76" s="124"/>
      <c r="F76" s="124"/>
      <c r="G76" s="124"/>
      <c r="H76" s="124"/>
      <c r="I76" s="124"/>
      <c r="J76" s="124"/>
      <c r="K76" s="124"/>
      <c r="L76" s="375"/>
      <c r="M76" s="348">
        <f>L76*E76/1000</f>
        <v>0</v>
      </c>
    </row>
  </sheetData>
  <sheetProtection/>
  <mergeCells count="43">
    <mergeCell ref="B17:B18"/>
    <mergeCell ref="A24:F24"/>
    <mergeCell ref="A25:K25"/>
    <mergeCell ref="C9:C14"/>
    <mergeCell ref="A9:A14"/>
    <mergeCell ref="A30:A33"/>
    <mergeCell ref="A69:A71"/>
    <mergeCell ref="B53:B55"/>
    <mergeCell ref="B20:B22"/>
    <mergeCell ref="A23:F23"/>
    <mergeCell ref="A45:A51"/>
    <mergeCell ref="C53:C55"/>
    <mergeCell ref="A58:F58"/>
    <mergeCell ref="A35:A42"/>
    <mergeCell ref="B30:B33"/>
    <mergeCell ref="A34:F34"/>
    <mergeCell ref="A75:F75"/>
    <mergeCell ref="A44:F44"/>
    <mergeCell ref="B60:B67"/>
    <mergeCell ref="A59:K59"/>
    <mergeCell ref="A56:F56"/>
    <mergeCell ref="A74:F74"/>
    <mergeCell ref="A72:F72"/>
    <mergeCell ref="B69:B71"/>
    <mergeCell ref="C60:C67"/>
    <mergeCell ref="C69:C71"/>
    <mergeCell ref="A68:F68"/>
    <mergeCell ref="A60:A67"/>
    <mergeCell ref="B45:B51"/>
    <mergeCell ref="B35:B42"/>
    <mergeCell ref="A53:A55"/>
    <mergeCell ref="A52:F52"/>
    <mergeCell ref="A43:F43"/>
    <mergeCell ref="A3:K3"/>
    <mergeCell ref="A6:K6"/>
    <mergeCell ref="A8:K8"/>
    <mergeCell ref="A16:F16"/>
    <mergeCell ref="A29:K29"/>
    <mergeCell ref="A20:A22"/>
    <mergeCell ref="A15:F15"/>
    <mergeCell ref="A19:F19"/>
    <mergeCell ref="B9:B14"/>
    <mergeCell ref="A17:A18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M78"/>
  <sheetViews>
    <sheetView zoomScale="33" zoomScaleNormal="33" zoomScaleSheetLayoutView="26" zoomScalePageLayoutView="0" workbookViewId="0" topLeftCell="A58">
      <selection activeCell="M44" sqref="M44"/>
    </sheetView>
  </sheetViews>
  <sheetFormatPr defaultColWidth="9.140625" defaultRowHeight="15"/>
  <cols>
    <col min="1" max="1" width="71.28125" style="3" customWidth="1"/>
    <col min="2" max="3" width="29.140625" style="3" customWidth="1"/>
    <col min="4" max="4" width="66.7109375" style="0" customWidth="1"/>
    <col min="5" max="6" width="24.57421875" style="2" customWidth="1"/>
    <col min="7" max="10" width="24.7109375" style="2" customWidth="1"/>
    <col min="11" max="11" width="30.421875" style="2" customWidth="1"/>
    <col min="12" max="12" width="25.57421875" style="2" customWidth="1"/>
    <col min="13" max="13" width="23.7109375" style="236" customWidth="1"/>
  </cols>
  <sheetData>
    <row r="3" spans="1:13" ht="92.25">
      <c r="A3" s="17"/>
      <c r="B3" s="18"/>
      <c r="C3" s="18"/>
      <c r="D3" s="98" t="s">
        <v>157</v>
      </c>
      <c r="E3" s="103"/>
      <c r="F3" s="19"/>
      <c r="G3" s="19"/>
      <c r="H3" s="19"/>
      <c r="I3" s="19"/>
      <c r="J3" s="19"/>
      <c r="K3" s="25" t="s">
        <v>443</v>
      </c>
      <c r="L3" s="25"/>
      <c r="M3" s="232"/>
    </row>
    <row r="4" spans="1:13" ht="47.25" thickBot="1">
      <c r="A4" s="56"/>
      <c r="B4" s="77" t="s">
        <v>86</v>
      </c>
      <c r="C4" s="77"/>
      <c r="D4" s="93"/>
      <c r="E4" s="32"/>
      <c r="F4" s="32"/>
      <c r="G4" s="32"/>
      <c r="H4" s="32"/>
      <c r="I4" s="32"/>
      <c r="J4" s="32"/>
      <c r="K4" s="30"/>
      <c r="L4" s="32"/>
      <c r="M4" s="238"/>
    </row>
    <row r="5" spans="1:13" ht="108.75" customHeight="1" thickBot="1">
      <c r="A5" s="82" t="s">
        <v>0</v>
      </c>
      <c r="B5" s="82" t="s">
        <v>1</v>
      </c>
      <c r="C5" s="455" t="s">
        <v>285</v>
      </c>
      <c r="D5" s="82" t="s">
        <v>2</v>
      </c>
      <c r="E5" s="82" t="s">
        <v>3</v>
      </c>
      <c r="F5" s="82" t="s">
        <v>4</v>
      </c>
      <c r="G5" s="82" t="s">
        <v>5</v>
      </c>
      <c r="H5" s="82" t="s">
        <v>6</v>
      </c>
      <c r="I5" s="82" t="s">
        <v>7</v>
      </c>
      <c r="J5" s="484" t="s">
        <v>284</v>
      </c>
      <c r="K5" s="211" t="s">
        <v>8</v>
      </c>
      <c r="L5" s="353" t="s">
        <v>260</v>
      </c>
      <c r="M5" s="320" t="s">
        <v>237</v>
      </c>
    </row>
    <row r="6" spans="1:13" ht="48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860"/>
      <c r="L6" s="338"/>
      <c r="M6" s="320"/>
    </row>
    <row r="7" spans="1:13" ht="49.5" customHeight="1" thickBot="1">
      <c r="A7" s="67" t="s">
        <v>10</v>
      </c>
      <c r="B7" s="66">
        <v>90</v>
      </c>
      <c r="C7" s="66"/>
      <c r="D7" s="68" t="s">
        <v>10</v>
      </c>
      <c r="E7" s="70">
        <v>90</v>
      </c>
      <c r="F7" s="70">
        <v>79</v>
      </c>
      <c r="G7" s="70">
        <v>0.36</v>
      </c>
      <c r="H7" s="70">
        <v>0.31</v>
      </c>
      <c r="I7" s="70">
        <v>7.13</v>
      </c>
      <c r="J7" s="187">
        <v>131</v>
      </c>
      <c r="K7" s="209">
        <v>35.64</v>
      </c>
      <c r="L7" s="343">
        <v>88</v>
      </c>
      <c r="M7" s="320">
        <f>L7*E7/1000</f>
        <v>7.92</v>
      </c>
    </row>
    <row r="8" spans="1:13" ht="48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861"/>
      <c r="K8" s="861"/>
      <c r="L8" s="210"/>
      <c r="M8" s="320">
        <f aca="true" t="shared" si="0" ref="M8:M73">L8*E8/1000</f>
        <v>0</v>
      </c>
    </row>
    <row r="9" spans="1:13" ht="48" customHeight="1" thickBot="1">
      <c r="A9" s="862" t="s">
        <v>255</v>
      </c>
      <c r="B9" s="800">
        <v>150</v>
      </c>
      <c r="C9" s="722">
        <v>58</v>
      </c>
      <c r="D9" s="68" t="s">
        <v>34</v>
      </c>
      <c r="E9" s="70">
        <v>10</v>
      </c>
      <c r="F9" s="70">
        <v>10</v>
      </c>
      <c r="G9" s="70">
        <v>0.63</v>
      </c>
      <c r="H9" s="70">
        <v>0.09</v>
      </c>
      <c r="I9" s="70">
        <v>7.11</v>
      </c>
      <c r="J9" s="187"/>
      <c r="K9" s="187">
        <v>32.6</v>
      </c>
      <c r="L9" s="210">
        <v>53.9</v>
      </c>
      <c r="M9" s="509">
        <f t="shared" si="0"/>
        <v>0.539</v>
      </c>
    </row>
    <row r="10" spans="1:13" ht="46.5" customHeight="1" thickBot="1">
      <c r="A10" s="862"/>
      <c r="B10" s="800"/>
      <c r="C10" s="857"/>
      <c r="D10" s="68" t="s">
        <v>39</v>
      </c>
      <c r="E10" s="70">
        <v>20</v>
      </c>
      <c r="F10" s="70">
        <v>20</v>
      </c>
      <c r="G10" s="70">
        <v>2</v>
      </c>
      <c r="H10" s="70">
        <v>0.44</v>
      </c>
      <c r="I10" s="70">
        <v>13.08</v>
      </c>
      <c r="J10" s="187"/>
      <c r="K10" s="187">
        <v>66</v>
      </c>
      <c r="L10" s="210">
        <v>55</v>
      </c>
      <c r="M10" s="509">
        <f t="shared" si="0"/>
        <v>1.1</v>
      </c>
    </row>
    <row r="11" spans="1:13" ht="48" customHeight="1" thickBot="1">
      <c r="A11" s="862"/>
      <c r="B11" s="800"/>
      <c r="C11" s="857"/>
      <c r="D11" s="68" t="s">
        <v>24</v>
      </c>
      <c r="E11" s="70">
        <v>100</v>
      </c>
      <c r="F11" s="70">
        <v>100</v>
      </c>
      <c r="G11" s="70">
        <v>2.8</v>
      </c>
      <c r="H11" s="70">
        <v>3.2</v>
      </c>
      <c r="I11" s="70">
        <v>4.7</v>
      </c>
      <c r="J11" s="187">
        <v>1.3</v>
      </c>
      <c r="K11" s="187">
        <v>59</v>
      </c>
      <c r="L11" s="210">
        <v>39.6</v>
      </c>
      <c r="M11" s="509">
        <f t="shared" si="0"/>
        <v>3.96</v>
      </c>
    </row>
    <row r="12" spans="1:13" ht="56.25" customHeight="1" thickBot="1">
      <c r="A12" s="862"/>
      <c r="B12" s="800"/>
      <c r="C12" s="857"/>
      <c r="D12" s="68" t="s">
        <v>13</v>
      </c>
      <c r="E12" s="70">
        <v>3</v>
      </c>
      <c r="F12" s="70">
        <v>3</v>
      </c>
      <c r="G12" s="70"/>
      <c r="H12" s="70"/>
      <c r="I12" s="70">
        <v>2.86</v>
      </c>
      <c r="J12" s="187"/>
      <c r="K12" s="187">
        <v>11.7</v>
      </c>
      <c r="L12" s="210">
        <v>43.89</v>
      </c>
      <c r="M12" s="509">
        <f t="shared" si="0"/>
        <v>0.13167</v>
      </c>
    </row>
    <row r="13" spans="1:13" ht="53.25" customHeight="1" thickBot="1">
      <c r="A13" s="862"/>
      <c r="B13" s="800"/>
      <c r="C13" s="858"/>
      <c r="D13" s="68" t="s">
        <v>11</v>
      </c>
      <c r="E13" s="74">
        <v>3</v>
      </c>
      <c r="F13" s="74">
        <v>3</v>
      </c>
      <c r="G13" s="74">
        <v>0.01</v>
      </c>
      <c r="H13" s="74">
        <v>2.35</v>
      </c>
      <c r="I13" s="74">
        <v>0.01</v>
      </c>
      <c r="J13" s="203"/>
      <c r="K13" s="203">
        <v>22.02</v>
      </c>
      <c r="L13" s="343">
        <v>429</v>
      </c>
      <c r="M13" s="509">
        <f t="shared" si="0"/>
        <v>1.287</v>
      </c>
    </row>
    <row r="14" spans="1:13" ht="48" customHeight="1" thickBot="1">
      <c r="A14" s="968"/>
      <c r="B14" s="968"/>
      <c r="C14" s="968"/>
      <c r="D14" s="968"/>
      <c r="E14" s="968"/>
      <c r="F14" s="968"/>
      <c r="G14" s="141">
        <f>SUM(G9:G13)</f>
        <v>5.4399999999999995</v>
      </c>
      <c r="H14" s="141">
        <f>SUM(H9:H13)</f>
        <v>6.08</v>
      </c>
      <c r="I14" s="141">
        <f>SUM(I9:I13)</f>
        <v>27.76</v>
      </c>
      <c r="J14" s="141">
        <f>SUM(J9:J13)</f>
        <v>1.3</v>
      </c>
      <c r="K14" s="223">
        <f>SUM(K9:K13)</f>
        <v>191.32</v>
      </c>
      <c r="L14" s="223"/>
      <c r="M14" s="223">
        <f>SUM(M9:M13)</f>
        <v>7.01767</v>
      </c>
    </row>
    <row r="15" spans="1:13" ht="48" customHeight="1" thickBot="1">
      <c r="A15" s="765" t="s">
        <v>101</v>
      </c>
      <c r="B15" s="872" t="s">
        <v>278</v>
      </c>
      <c r="C15" s="873"/>
      <c r="D15" s="71" t="s">
        <v>46</v>
      </c>
      <c r="E15" s="72">
        <v>35</v>
      </c>
      <c r="F15" s="72">
        <v>35</v>
      </c>
      <c r="G15" s="72">
        <v>2.49</v>
      </c>
      <c r="H15" s="72">
        <v>0.39</v>
      </c>
      <c r="I15" s="72">
        <v>16.24</v>
      </c>
      <c r="J15" s="206"/>
      <c r="K15" s="206">
        <v>80.15</v>
      </c>
      <c r="L15" s="343">
        <v>60.18</v>
      </c>
      <c r="M15" s="320">
        <f t="shared" si="0"/>
        <v>2.1063</v>
      </c>
    </row>
    <row r="16" spans="1:13" ht="48.75" customHeight="1" thickBot="1">
      <c r="A16" s="723"/>
      <c r="B16" s="859"/>
      <c r="C16" s="874"/>
      <c r="D16" s="71"/>
      <c r="E16" s="398"/>
      <c r="F16" s="70"/>
      <c r="G16" s="70"/>
      <c r="H16" s="70"/>
      <c r="I16" s="70"/>
      <c r="J16" s="187"/>
      <c r="K16" s="187"/>
      <c r="L16" s="343"/>
      <c r="M16" s="320"/>
    </row>
    <row r="17" spans="1:13" ht="48" customHeight="1" thickBot="1">
      <c r="A17" s="724"/>
      <c r="B17" s="859"/>
      <c r="C17" s="875"/>
      <c r="D17" s="71" t="s">
        <v>99</v>
      </c>
      <c r="E17" s="72">
        <v>8</v>
      </c>
      <c r="F17" s="72">
        <v>8</v>
      </c>
      <c r="G17" s="72">
        <v>0.03</v>
      </c>
      <c r="H17" s="72">
        <v>6.28</v>
      </c>
      <c r="I17" s="72">
        <v>0.04</v>
      </c>
      <c r="J17" s="206"/>
      <c r="K17" s="206">
        <v>58.72</v>
      </c>
      <c r="L17" s="210">
        <v>429</v>
      </c>
      <c r="M17" s="320">
        <f t="shared" si="0"/>
        <v>3.432</v>
      </c>
    </row>
    <row r="18" spans="1:13" ht="48" customHeight="1" thickBot="1">
      <c r="A18" s="849"/>
      <c r="B18" s="849"/>
      <c r="C18" s="849"/>
      <c r="D18" s="849"/>
      <c r="E18" s="849"/>
      <c r="F18" s="849"/>
      <c r="G18" s="34">
        <f>SUM(G15:G17)</f>
        <v>2.52</v>
      </c>
      <c r="H18" s="34">
        <f>SUM(H15:H17)</f>
        <v>6.67</v>
      </c>
      <c r="I18" s="34">
        <f>SUM(I15:I17)</f>
        <v>16.279999999999998</v>
      </c>
      <c r="J18" s="34">
        <f>SUM(J15:J17)</f>
        <v>0</v>
      </c>
      <c r="K18" s="192">
        <f>SUM(K15:K17)</f>
        <v>138.87</v>
      </c>
      <c r="L18" s="192"/>
      <c r="M18" s="192">
        <f>SUM(M15:M17)</f>
        <v>5.5383</v>
      </c>
    </row>
    <row r="19" spans="1:13" ht="48" customHeight="1" thickBot="1">
      <c r="A19" s="962" t="s">
        <v>53</v>
      </c>
      <c r="B19" s="974">
        <v>200</v>
      </c>
      <c r="C19" s="959">
        <v>3</v>
      </c>
      <c r="D19" s="68" t="s">
        <v>68</v>
      </c>
      <c r="E19" s="70">
        <v>1</v>
      </c>
      <c r="F19" s="70">
        <v>1</v>
      </c>
      <c r="G19" s="70">
        <v>0.24</v>
      </c>
      <c r="H19" s="70">
        <v>0.17</v>
      </c>
      <c r="I19" s="70">
        <v>0.24</v>
      </c>
      <c r="J19" s="187"/>
      <c r="K19" s="187">
        <v>3.8</v>
      </c>
      <c r="L19" s="210">
        <v>605</v>
      </c>
      <c r="M19" s="320">
        <f t="shared" si="0"/>
        <v>0.605</v>
      </c>
    </row>
    <row r="20" spans="1:13" ht="48" customHeight="1" thickBot="1">
      <c r="A20" s="962"/>
      <c r="B20" s="974"/>
      <c r="C20" s="960"/>
      <c r="D20" s="68" t="s">
        <v>41</v>
      </c>
      <c r="E20" s="140">
        <v>100</v>
      </c>
      <c r="F20" s="140">
        <v>100</v>
      </c>
      <c r="G20" s="140">
        <v>2.8</v>
      </c>
      <c r="H20" s="140">
        <v>3.2</v>
      </c>
      <c r="I20" s="140">
        <v>4.7</v>
      </c>
      <c r="J20" s="194">
        <v>1.3</v>
      </c>
      <c r="K20" s="194">
        <v>59</v>
      </c>
      <c r="L20" s="293">
        <v>39.6</v>
      </c>
      <c r="M20" s="320">
        <f t="shared" si="0"/>
        <v>3.96</v>
      </c>
    </row>
    <row r="21" spans="1:13" ht="48" customHeight="1" thickBot="1">
      <c r="A21" s="962"/>
      <c r="B21" s="974"/>
      <c r="C21" s="961"/>
      <c r="D21" s="68" t="s">
        <v>40</v>
      </c>
      <c r="E21" s="74">
        <v>10</v>
      </c>
      <c r="F21" s="74">
        <v>10</v>
      </c>
      <c r="G21" s="74"/>
      <c r="H21" s="74"/>
      <c r="I21" s="74">
        <v>9.5</v>
      </c>
      <c r="J21" s="203"/>
      <c r="K21" s="203">
        <v>39</v>
      </c>
      <c r="L21" s="373">
        <v>43.89</v>
      </c>
      <c r="M21" s="320">
        <f t="shared" si="0"/>
        <v>0.43889999999999996</v>
      </c>
    </row>
    <row r="22" spans="1:13" ht="48" customHeight="1" thickBot="1">
      <c r="A22" s="849"/>
      <c r="B22" s="849"/>
      <c r="C22" s="849"/>
      <c r="D22" s="849"/>
      <c r="E22" s="849"/>
      <c r="F22" s="849"/>
      <c r="G22" s="34">
        <f>SUM(G19:G21)</f>
        <v>3.04</v>
      </c>
      <c r="H22" s="34">
        <f>SUM(H19:H21)</f>
        <v>3.37</v>
      </c>
      <c r="I22" s="34">
        <f>SUM(I19:I21)</f>
        <v>14.440000000000001</v>
      </c>
      <c r="J22" s="34">
        <f>SUM(J19:J21)</f>
        <v>1.3</v>
      </c>
      <c r="K22" s="192">
        <f>SUM(K19:K21)</f>
        <v>101.8</v>
      </c>
      <c r="L22" s="192"/>
      <c r="M22" s="192">
        <f>SUM(M19:M21)</f>
        <v>5.0039</v>
      </c>
    </row>
    <row r="23" spans="1:13" ht="48" customHeight="1" thickBot="1">
      <c r="A23" s="859" t="s">
        <v>30</v>
      </c>
      <c r="B23" s="859"/>
      <c r="C23" s="859"/>
      <c r="D23" s="859"/>
      <c r="E23" s="859"/>
      <c r="F23" s="859"/>
      <c r="G23" s="34">
        <f>G7+G14+G18+G22</f>
        <v>11.36</v>
      </c>
      <c r="H23" s="34">
        <f>H7+H14+H18+H22</f>
        <v>16.43</v>
      </c>
      <c r="I23" s="34">
        <f>I7+I14+I18+I22</f>
        <v>65.61</v>
      </c>
      <c r="J23" s="34">
        <f>J7+J14+J18+J22</f>
        <v>133.60000000000002</v>
      </c>
      <c r="K23" s="192">
        <f>K7+K14+K18+K22</f>
        <v>467.63</v>
      </c>
      <c r="L23" s="192"/>
      <c r="M23" s="192">
        <f>M7+M14+M18+M22</f>
        <v>25.47987</v>
      </c>
    </row>
    <row r="24" spans="1:13" ht="48" customHeight="1" thickBot="1">
      <c r="A24" s="877" t="s">
        <v>14</v>
      </c>
      <c r="B24" s="877"/>
      <c r="C24" s="877"/>
      <c r="D24" s="877"/>
      <c r="E24" s="877"/>
      <c r="F24" s="877"/>
      <c r="G24" s="877"/>
      <c r="H24" s="877"/>
      <c r="I24" s="877"/>
      <c r="J24" s="878"/>
      <c r="K24" s="878"/>
      <c r="L24" s="354"/>
      <c r="M24" s="320">
        <f t="shared" si="0"/>
        <v>0</v>
      </c>
    </row>
    <row r="25" spans="1:13" ht="49.5" customHeight="1" thickBot="1">
      <c r="A25" s="67"/>
      <c r="B25" s="41"/>
      <c r="C25" s="41"/>
      <c r="D25" s="48"/>
      <c r="E25" s="167"/>
      <c r="F25" s="167"/>
      <c r="G25" s="167"/>
      <c r="H25" s="167"/>
      <c r="I25" s="167"/>
      <c r="J25" s="179"/>
      <c r="K25" s="179"/>
      <c r="L25" s="343"/>
      <c r="M25" s="320"/>
    </row>
    <row r="26" spans="1:13" s="289" customFormat="1" ht="45" customHeight="1" thickBot="1">
      <c r="A26" s="67" t="s">
        <v>45</v>
      </c>
      <c r="B26" s="605">
        <v>200</v>
      </c>
      <c r="C26" s="605"/>
      <c r="D26" s="290" t="s">
        <v>15</v>
      </c>
      <c r="E26" s="275">
        <v>200</v>
      </c>
      <c r="F26" s="275">
        <v>200</v>
      </c>
      <c r="G26" s="275"/>
      <c r="H26" s="275"/>
      <c r="I26" s="291">
        <v>14</v>
      </c>
      <c r="J26" s="476">
        <v>4</v>
      </c>
      <c r="K26" s="292">
        <v>56</v>
      </c>
      <c r="L26" s="377">
        <v>66</v>
      </c>
      <c r="M26" s="320">
        <f>L26*E26/1000</f>
        <v>13.2</v>
      </c>
    </row>
    <row r="27" spans="1:13" s="289" customFormat="1" ht="45" customHeight="1" thickBot="1">
      <c r="A27" s="67"/>
      <c r="B27" s="306"/>
      <c r="C27" s="442"/>
      <c r="D27" s="290"/>
      <c r="E27" s="275"/>
      <c r="F27" s="275"/>
      <c r="G27" s="275">
        <f>SUM(G25:G26)</f>
        <v>0</v>
      </c>
      <c r="H27" s="275">
        <f aca="true" t="shared" si="1" ref="H27:M27">SUM(H25:H26)</f>
        <v>0</v>
      </c>
      <c r="I27" s="275">
        <f t="shared" si="1"/>
        <v>14</v>
      </c>
      <c r="J27" s="275">
        <f t="shared" si="1"/>
        <v>4</v>
      </c>
      <c r="K27" s="275">
        <f t="shared" si="1"/>
        <v>56</v>
      </c>
      <c r="L27" s="275"/>
      <c r="M27" s="275">
        <f t="shared" si="1"/>
        <v>13.2</v>
      </c>
    </row>
    <row r="28" spans="1:13" ht="48" customHeight="1" thickBot="1">
      <c r="A28" s="859" t="s">
        <v>16</v>
      </c>
      <c r="B28" s="859"/>
      <c r="C28" s="859"/>
      <c r="D28" s="859"/>
      <c r="E28" s="859"/>
      <c r="F28" s="859"/>
      <c r="G28" s="859"/>
      <c r="H28" s="859"/>
      <c r="I28" s="859"/>
      <c r="J28" s="876"/>
      <c r="K28" s="860"/>
      <c r="L28" s="338"/>
      <c r="M28" s="320">
        <f t="shared" si="0"/>
        <v>0</v>
      </c>
    </row>
    <row r="29" spans="1:13" ht="48" customHeight="1" thickBot="1">
      <c r="A29" s="765" t="s">
        <v>240</v>
      </c>
      <c r="B29" s="722">
        <v>50</v>
      </c>
      <c r="C29" s="479"/>
      <c r="D29" s="80" t="s">
        <v>245</v>
      </c>
      <c r="E29" s="69">
        <v>40</v>
      </c>
      <c r="F29" s="69">
        <v>32</v>
      </c>
      <c r="G29" s="69">
        <v>0.48</v>
      </c>
      <c r="H29" s="69">
        <v>0.05</v>
      </c>
      <c r="I29" s="209">
        <v>2.91</v>
      </c>
      <c r="J29" s="343">
        <v>3.2</v>
      </c>
      <c r="K29" s="209">
        <v>13.4</v>
      </c>
      <c r="L29" s="210">
        <v>20.9</v>
      </c>
      <c r="M29" s="320">
        <f t="shared" si="0"/>
        <v>0.836</v>
      </c>
    </row>
    <row r="30" spans="1:13" ht="48" customHeight="1" thickBot="1">
      <c r="A30" s="883"/>
      <c r="B30" s="883"/>
      <c r="C30" s="487">
        <v>64</v>
      </c>
      <c r="D30" s="73" t="s">
        <v>257</v>
      </c>
      <c r="E30" s="74">
        <v>20</v>
      </c>
      <c r="F30" s="74">
        <v>16</v>
      </c>
      <c r="G30" s="74">
        <v>0.06</v>
      </c>
      <c r="H30" s="74"/>
      <c r="I30" s="203">
        <v>1.57</v>
      </c>
      <c r="J30" s="343">
        <v>29</v>
      </c>
      <c r="K30" s="203">
        <v>7.2</v>
      </c>
      <c r="L30" s="343">
        <v>73.7</v>
      </c>
      <c r="M30" s="320">
        <f t="shared" si="0"/>
        <v>1.474</v>
      </c>
    </row>
    <row r="31" spans="1:13" ht="48" customHeight="1" thickBot="1">
      <c r="A31" s="883"/>
      <c r="B31" s="883"/>
      <c r="C31" s="428"/>
      <c r="D31" s="68" t="s">
        <v>40</v>
      </c>
      <c r="E31" s="74">
        <v>2</v>
      </c>
      <c r="F31" s="74">
        <v>2</v>
      </c>
      <c r="G31" s="74"/>
      <c r="H31" s="74"/>
      <c r="I31" s="203">
        <v>1.98</v>
      </c>
      <c r="J31" s="343"/>
      <c r="K31" s="203">
        <v>7.58</v>
      </c>
      <c r="L31" s="210">
        <v>43.89</v>
      </c>
      <c r="M31" s="320">
        <f t="shared" si="0"/>
        <v>0.08778</v>
      </c>
    </row>
    <row r="32" spans="1:13" ht="48" customHeight="1" thickBot="1">
      <c r="A32" s="884"/>
      <c r="B32" s="884"/>
      <c r="C32" s="488"/>
      <c r="D32" s="73" t="s">
        <v>18</v>
      </c>
      <c r="E32" s="74">
        <v>3</v>
      </c>
      <c r="F32" s="74">
        <v>3</v>
      </c>
      <c r="G32" s="74"/>
      <c r="H32" s="74">
        <v>2.81</v>
      </c>
      <c r="I32" s="203"/>
      <c r="J32" s="343"/>
      <c r="K32" s="203">
        <v>26.19</v>
      </c>
      <c r="L32" s="343">
        <v>80.6</v>
      </c>
      <c r="M32" s="320">
        <f t="shared" si="0"/>
        <v>0.2418</v>
      </c>
    </row>
    <row r="33" spans="1:13" ht="48" customHeight="1" thickBot="1">
      <c r="A33" s="841"/>
      <c r="B33" s="841"/>
      <c r="C33" s="841"/>
      <c r="D33" s="841"/>
      <c r="E33" s="841"/>
      <c r="F33" s="841"/>
      <c r="G33" s="135">
        <f>SUM(G29:G32)</f>
        <v>0.54</v>
      </c>
      <c r="H33" s="135">
        <f>SUM(H29:H32)</f>
        <v>2.86</v>
      </c>
      <c r="I33" s="135">
        <f>SUM(I29:I32)</f>
        <v>6.460000000000001</v>
      </c>
      <c r="J33" s="135">
        <f>SUM(J29:J32)</f>
        <v>32.2</v>
      </c>
      <c r="K33" s="186">
        <f>SUM(K29:K32)</f>
        <v>54.370000000000005</v>
      </c>
      <c r="L33" s="186"/>
      <c r="M33" s="186">
        <f>SUM(M29:M32)</f>
        <v>2.63958</v>
      </c>
    </row>
    <row r="34" spans="1:13" ht="48" customHeight="1" thickBot="1">
      <c r="A34" s="864" t="s">
        <v>227</v>
      </c>
      <c r="B34" s="800">
        <v>200</v>
      </c>
      <c r="C34" s="722">
        <v>36</v>
      </c>
      <c r="D34" s="71" t="s">
        <v>129</v>
      </c>
      <c r="E34" s="513">
        <v>130</v>
      </c>
      <c r="F34" s="69">
        <v>58</v>
      </c>
      <c r="G34" s="69">
        <v>21</v>
      </c>
      <c r="H34" s="69">
        <v>4.06</v>
      </c>
      <c r="I34" s="69"/>
      <c r="J34" s="209"/>
      <c r="K34" s="209">
        <v>85.26</v>
      </c>
      <c r="L34" s="343">
        <v>242</v>
      </c>
      <c r="M34" s="320">
        <f aca="true" t="shared" si="2" ref="M34:M41">L34*E34/1000</f>
        <v>31.46</v>
      </c>
    </row>
    <row r="35" spans="1:13" ht="48" customHeight="1" thickBot="1">
      <c r="A35" s="1016"/>
      <c r="B35" s="1016"/>
      <c r="C35" s="857"/>
      <c r="D35" s="71" t="s">
        <v>114</v>
      </c>
      <c r="E35" s="72">
        <v>80</v>
      </c>
      <c r="F35" s="72">
        <v>56</v>
      </c>
      <c r="G35" s="72">
        <v>1.01</v>
      </c>
      <c r="H35" s="72">
        <v>0.22</v>
      </c>
      <c r="I35" s="72">
        <v>9.13</v>
      </c>
      <c r="J35" s="206">
        <v>11.5</v>
      </c>
      <c r="K35" s="206">
        <v>44.8</v>
      </c>
      <c r="L35" s="210">
        <v>17.6</v>
      </c>
      <c r="M35" s="320">
        <f t="shared" si="2"/>
        <v>1.408</v>
      </c>
    </row>
    <row r="36" spans="1:13" ht="48" customHeight="1" thickBot="1">
      <c r="A36" s="1016"/>
      <c r="B36" s="1016"/>
      <c r="C36" s="857"/>
      <c r="D36" s="71" t="s">
        <v>106</v>
      </c>
      <c r="E36" s="72">
        <v>10</v>
      </c>
      <c r="F36" s="72">
        <v>8</v>
      </c>
      <c r="G36" s="72">
        <v>0.11</v>
      </c>
      <c r="H36" s="72"/>
      <c r="I36" s="72">
        <v>0.73</v>
      </c>
      <c r="J36" s="206">
        <v>0.84</v>
      </c>
      <c r="K36" s="206">
        <v>3.3</v>
      </c>
      <c r="L36" s="343">
        <v>24.2</v>
      </c>
      <c r="M36" s="320">
        <f t="shared" si="2"/>
        <v>0.242</v>
      </c>
    </row>
    <row r="37" spans="1:13" ht="48" customHeight="1" thickBot="1">
      <c r="A37" s="1016"/>
      <c r="B37" s="1016"/>
      <c r="C37" s="857"/>
      <c r="D37" s="71" t="s">
        <v>116</v>
      </c>
      <c r="E37" s="72">
        <v>10</v>
      </c>
      <c r="F37" s="72">
        <v>8</v>
      </c>
      <c r="G37" s="72">
        <v>0.08</v>
      </c>
      <c r="H37" s="72"/>
      <c r="I37" s="72">
        <v>0.49</v>
      </c>
      <c r="J37" s="206">
        <v>0.4</v>
      </c>
      <c r="K37" s="206">
        <v>2.32</v>
      </c>
      <c r="L37" s="343">
        <v>20.9</v>
      </c>
      <c r="M37" s="320">
        <f t="shared" si="2"/>
        <v>0.209</v>
      </c>
    </row>
    <row r="38" spans="1:13" ht="47.25" customHeight="1" thickBot="1">
      <c r="A38" s="1016"/>
      <c r="B38" s="1016"/>
      <c r="C38" s="857"/>
      <c r="D38" s="71" t="s">
        <v>104</v>
      </c>
      <c r="E38" s="72">
        <v>5</v>
      </c>
      <c r="F38" s="72">
        <v>5</v>
      </c>
      <c r="G38" s="72">
        <v>0.31</v>
      </c>
      <c r="H38" s="72">
        <v>0.04</v>
      </c>
      <c r="I38" s="72">
        <v>3.56</v>
      </c>
      <c r="J38" s="206"/>
      <c r="K38" s="206">
        <v>16.3</v>
      </c>
      <c r="L38" s="343">
        <v>53.9</v>
      </c>
      <c r="M38" s="320">
        <f t="shared" si="2"/>
        <v>0.2695</v>
      </c>
    </row>
    <row r="39" spans="1:13" ht="54" customHeight="1" thickBot="1">
      <c r="A39" s="1016"/>
      <c r="B39" s="1016"/>
      <c r="C39" s="857"/>
      <c r="D39" s="71" t="s">
        <v>128</v>
      </c>
      <c r="E39" s="72">
        <v>5</v>
      </c>
      <c r="F39" s="72">
        <v>4.25</v>
      </c>
      <c r="G39" s="72">
        <v>0.62</v>
      </c>
      <c r="H39" s="72">
        <v>1.25</v>
      </c>
      <c r="I39" s="72">
        <v>0.02</v>
      </c>
      <c r="J39" s="206"/>
      <c r="K39" s="206">
        <v>14.11</v>
      </c>
      <c r="L39" s="343">
        <v>178.75</v>
      </c>
      <c r="M39" s="320">
        <f t="shared" si="2"/>
        <v>0.89375</v>
      </c>
    </row>
    <row r="40" spans="1:13" ht="48.75" customHeight="1" thickBot="1">
      <c r="A40" s="1016"/>
      <c r="B40" s="1016"/>
      <c r="C40" s="857"/>
      <c r="D40" s="71" t="s">
        <v>93</v>
      </c>
      <c r="E40" s="70">
        <v>3</v>
      </c>
      <c r="F40" s="70">
        <v>3</v>
      </c>
      <c r="G40" s="70"/>
      <c r="H40" s="70">
        <v>2.812</v>
      </c>
      <c r="I40" s="70"/>
      <c r="J40" s="187"/>
      <c r="K40" s="187">
        <v>26.19</v>
      </c>
      <c r="L40" s="343">
        <v>80.6</v>
      </c>
      <c r="M40" s="320">
        <f t="shared" si="2"/>
        <v>0.2418</v>
      </c>
    </row>
    <row r="41" spans="1:13" ht="40.5" customHeight="1" thickBot="1">
      <c r="A41" s="1016"/>
      <c r="B41" s="1016"/>
      <c r="C41" s="858"/>
      <c r="D41" s="71"/>
      <c r="E41" s="72"/>
      <c r="F41" s="72"/>
      <c r="G41" s="72"/>
      <c r="H41" s="72"/>
      <c r="I41" s="72"/>
      <c r="J41" s="206"/>
      <c r="K41" s="206"/>
      <c r="L41" s="192"/>
      <c r="M41" s="320">
        <f t="shared" si="2"/>
        <v>0</v>
      </c>
    </row>
    <row r="42" spans="1:13" ht="48" customHeight="1" thickBot="1">
      <c r="A42" s="849"/>
      <c r="B42" s="849"/>
      <c r="C42" s="849"/>
      <c r="D42" s="849"/>
      <c r="E42" s="849"/>
      <c r="F42" s="849"/>
      <c r="G42" s="34">
        <f>SUM(G34:G41)</f>
        <v>23.13</v>
      </c>
      <c r="H42" s="34">
        <f>SUM(H34:H41)</f>
        <v>8.382</v>
      </c>
      <c r="I42" s="34">
        <f>SUM(I34:I41)</f>
        <v>13.930000000000001</v>
      </c>
      <c r="J42" s="34">
        <f>SUM(J34:J41)</f>
        <v>12.74</v>
      </c>
      <c r="K42" s="192">
        <f>SUM(K34:K41)</f>
        <v>192.28000000000003</v>
      </c>
      <c r="L42" s="192"/>
      <c r="M42" s="192">
        <f>SUM(M34:M41)</f>
        <v>34.72405</v>
      </c>
    </row>
    <row r="43" spans="1:13" ht="48" customHeight="1" thickBot="1">
      <c r="A43" s="1010" t="s">
        <v>192</v>
      </c>
      <c r="B43" s="1003">
        <v>200</v>
      </c>
      <c r="C43" s="477"/>
      <c r="D43" s="146" t="s">
        <v>103</v>
      </c>
      <c r="E43" s="403">
        <v>60</v>
      </c>
      <c r="F43" s="140">
        <v>60</v>
      </c>
      <c r="G43" s="140">
        <v>12</v>
      </c>
      <c r="H43" s="140">
        <v>5.88</v>
      </c>
      <c r="I43" s="140"/>
      <c r="J43" s="194"/>
      <c r="K43" s="194">
        <v>100.8</v>
      </c>
      <c r="L43" s="372">
        <v>429</v>
      </c>
      <c r="M43" s="320">
        <f t="shared" si="0"/>
        <v>25.74</v>
      </c>
    </row>
    <row r="44" spans="1:13" ht="48" customHeight="1" thickBot="1">
      <c r="A44" s="1017"/>
      <c r="B44" s="1017"/>
      <c r="C44" s="478"/>
      <c r="D44" s="148" t="s">
        <v>120</v>
      </c>
      <c r="E44" s="149">
        <v>20</v>
      </c>
      <c r="F44" s="145">
        <v>16</v>
      </c>
      <c r="G44" s="145">
        <v>0.22</v>
      </c>
      <c r="H44" s="145"/>
      <c r="I44" s="145">
        <v>1.46</v>
      </c>
      <c r="J44" s="224">
        <v>1.68</v>
      </c>
      <c r="K44" s="224">
        <v>6.6</v>
      </c>
      <c r="L44" s="373">
        <v>24.2</v>
      </c>
      <c r="M44" s="320">
        <f t="shared" si="0"/>
        <v>0.484</v>
      </c>
    </row>
    <row r="45" spans="1:13" ht="48" customHeight="1" thickBot="1">
      <c r="A45" s="1017"/>
      <c r="B45" s="1017"/>
      <c r="C45" s="427"/>
      <c r="D45" s="139" t="s">
        <v>105</v>
      </c>
      <c r="E45" s="145">
        <v>60</v>
      </c>
      <c r="F45" s="145">
        <v>48</v>
      </c>
      <c r="G45" s="145">
        <v>2.08</v>
      </c>
      <c r="H45" s="145"/>
      <c r="I45" s="145">
        <v>12.48</v>
      </c>
      <c r="J45" s="224">
        <v>2.4</v>
      </c>
      <c r="K45" s="224">
        <v>60.32</v>
      </c>
      <c r="L45" s="373">
        <v>20.9</v>
      </c>
      <c r="M45" s="320">
        <f t="shared" si="0"/>
        <v>1.254</v>
      </c>
    </row>
    <row r="46" spans="1:13" ht="48" customHeight="1" thickBot="1">
      <c r="A46" s="1017"/>
      <c r="B46" s="1017"/>
      <c r="C46" s="478">
        <v>37</v>
      </c>
      <c r="D46" s="148" t="s">
        <v>127</v>
      </c>
      <c r="E46" s="145">
        <v>80</v>
      </c>
      <c r="F46" s="145">
        <v>64</v>
      </c>
      <c r="G46" s="145">
        <v>1.15</v>
      </c>
      <c r="H46" s="145">
        <v>0.05</v>
      </c>
      <c r="I46" s="145">
        <v>3.01</v>
      </c>
      <c r="J46" s="224">
        <v>27</v>
      </c>
      <c r="K46" s="224">
        <v>17.33</v>
      </c>
      <c r="L46" s="373">
        <v>20.9</v>
      </c>
      <c r="M46" s="320">
        <f t="shared" si="0"/>
        <v>1.672</v>
      </c>
    </row>
    <row r="47" spans="1:13" ht="48" customHeight="1" thickBot="1">
      <c r="A47" s="1017"/>
      <c r="B47" s="1017"/>
      <c r="C47" s="478"/>
      <c r="D47" s="148" t="s">
        <v>102</v>
      </c>
      <c r="E47" s="145">
        <v>70</v>
      </c>
      <c r="F47" s="145">
        <v>49</v>
      </c>
      <c r="G47" s="145">
        <v>0.98</v>
      </c>
      <c r="H47" s="145">
        <v>0.2</v>
      </c>
      <c r="I47" s="145">
        <v>7.98</v>
      </c>
      <c r="J47" s="224">
        <v>7.2</v>
      </c>
      <c r="K47" s="224">
        <v>39.2</v>
      </c>
      <c r="L47" s="373">
        <v>17.6</v>
      </c>
      <c r="M47" s="320">
        <f t="shared" si="0"/>
        <v>1.232</v>
      </c>
    </row>
    <row r="48" spans="1:13" ht="48" customHeight="1" thickBot="1">
      <c r="A48" s="1017"/>
      <c r="B48" s="1017"/>
      <c r="C48" s="478"/>
      <c r="D48" s="148" t="s">
        <v>99</v>
      </c>
      <c r="E48" s="145">
        <v>6</v>
      </c>
      <c r="F48" s="145">
        <v>6</v>
      </c>
      <c r="G48" s="145">
        <v>0.02</v>
      </c>
      <c r="H48" s="145">
        <v>4.71</v>
      </c>
      <c r="I48" s="145">
        <v>0.03</v>
      </c>
      <c r="J48" s="224"/>
      <c r="K48" s="224">
        <v>44.04</v>
      </c>
      <c r="L48" s="372">
        <v>429</v>
      </c>
      <c r="M48" s="320">
        <f t="shared" si="0"/>
        <v>2.574</v>
      </c>
    </row>
    <row r="49" spans="1:13" ht="48" customHeight="1" thickBot="1">
      <c r="A49" s="1017"/>
      <c r="B49" s="1017"/>
      <c r="C49" s="478"/>
      <c r="D49" s="148" t="s">
        <v>93</v>
      </c>
      <c r="E49" s="70">
        <v>4</v>
      </c>
      <c r="F49" s="70">
        <v>4</v>
      </c>
      <c r="G49" s="70"/>
      <c r="H49" s="70">
        <v>3.75</v>
      </c>
      <c r="I49" s="70"/>
      <c r="J49" s="187"/>
      <c r="K49" s="187">
        <v>34.92</v>
      </c>
      <c r="L49" s="373">
        <v>80.6</v>
      </c>
      <c r="M49" s="320">
        <f t="shared" si="0"/>
        <v>0.32239999999999996</v>
      </c>
    </row>
    <row r="50" spans="1:13" ht="48" customHeight="1" thickBot="1">
      <c r="A50" s="1013"/>
      <c r="B50" s="1014"/>
      <c r="C50" s="1014"/>
      <c r="D50" s="1014"/>
      <c r="E50" s="1014"/>
      <c r="F50" s="1015"/>
      <c r="G50" s="141">
        <f>SUM(G43:G49)</f>
        <v>16.45</v>
      </c>
      <c r="H50" s="141">
        <f>SUM(H43:H49)</f>
        <v>14.59</v>
      </c>
      <c r="I50" s="141">
        <f>SUM(I43:I49)</f>
        <v>24.960000000000004</v>
      </c>
      <c r="J50" s="141">
        <f>SUM(J43:J49)</f>
        <v>38.28</v>
      </c>
      <c r="K50" s="223">
        <f>SUM(K43:K49)</f>
        <v>303.21000000000004</v>
      </c>
      <c r="L50" s="223"/>
      <c r="M50" s="223">
        <f>SUM(M43:M49)</f>
        <v>33.2784</v>
      </c>
    </row>
    <row r="51" spans="1:13" ht="48" customHeight="1" thickBot="1">
      <c r="A51" s="992" t="s">
        <v>267</v>
      </c>
      <c r="B51" s="988">
        <v>150</v>
      </c>
      <c r="C51" s="989">
        <v>67</v>
      </c>
      <c r="D51" s="290" t="s">
        <v>281</v>
      </c>
      <c r="E51" s="275">
        <v>5</v>
      </c>
      <c r="F51" s="275">
        <v>5</v>
      </c>
      <c r="G51" s="275"/>
      <c r="H51" s="275">
        <v>0.22</v>
      </c>
      <c r="I51" s="275">
        <v>0.31</v>
      </c>
      <c r="J51" s="275">
        <v>0.6</v>
      </c>
      <c r="K51" s="275">
        <v>13.95</v>
      </c>
      <c r="L51" s="210">
        <v>214.5</v>
      </c>
      <c r="M51" s="320">
        <f t="shared" si="0"/>
        <v>1.0725</v>
      </c>
    </row>
    <row r="52" spans="1:13" ht="48" customHeight="1" thickBot="1">
      <c r="A52" s="992"/>
      <c r="B52" s="988"/>
      <c r="C52" s="990"/>
      <c r="D52" s="290" t="s">
        <v>269</v>
      </c>
      <c r="E52" s="275">
        <v>4</v>
      </c>
      <c r="F52" s="275">
        <v>4</v>
      </c>
      <c r="G52" s="275">
        <v>0.053</v>
      </c>
      <c r="H52" s="275"/>
      <c r="I52" s="275">
        <v>1.96</v>
      </c>
      <c r="J52" s="275">
        <v>0.45</v>
      </c>
      <c r="K52" s="275">
        <v>8.28</v>
      </c>
      <c r="L52" s="210">
        <v>203.5</v>
      </c>
      <c r="M52" s="320">
        <f>L52*E52/1000</f>
        <v>0.814</v>
      </c>
    </row>
    <row r="53" spans="1:13" ht="48" customHeight="1" thickBot="1">
      <c r="A53" s="992"/>
      <c r="B53" s="988"/>
      <c r="C53" s="991"/>
      <c r="D53" s="290" t="s">
        <v>13</v>
      </c>
      <c r="E53" s="74">
        <v>12</v>
      </c>
      <c r="F53" s="74">
        <v>12</v>
      </c>
      <c r="G53" s="74"/>
      <c r="H53" s="74"/>
      <c r="I53" s="74">
        <v>11.4</v>
      </c>
      <c r="J53" s="203"/>
      <c r="K53" s="203">
        <v>46.8</v>
      </c>
      <c r="L53" s="210">
        <v>43.89</v>
      </c>
      <c r="M53" s="320">
        <f t="shared" si="0"/>
        <v>0.52668</v>
      </c>
    </row>
    <row r="54" spans="1:13" ht="48" customHeight="1" thickBot="1">
      <c r="A54" s="784"/>
      <c r="B54" s="785"/>
      <c r="C54" s="785"/>
      <c r="D54" s="785"/>
      <c r="E54" s="785"/>
      <c r="F54" s="786"/>
      <c r="G54" s="36">
        <f>SUM(G51,G53)</f>
        <v>0</v>
      </c>
      <c r="H54" s="36">
        <f>SUM(H51:H53)</f>
        <v>0.22</v>
      </c>
      <c r="I54" s="36">
        <f>SUM(I51:I53)</f>
        <v>13.67</v>
      </c>
      <c r="J54" s="36">
        <f>SUM(J51:J53)</f>
        <v>1.05</v>
      </c>
      <c r="K54" s="185">
        <f>SUM(K51:K53)</f>
        <v>69.03</v>
      </c>
      <c r="L54" s="185"/>
      <c r="M54" s="185">
        <f>SUM(M51:M53)</f>
        <v>2.4131799999999997</v>
      </c>
    </row>
    <row r="55" spans="1:13" ht="48" customHeight="1" thickBot="1">
      <c r="A55" s="67" t="s">
        <v>44</v>
      </c>
      <c r="B55" s="65">
        <v>35</v>
      </c>
      <c r="C55" s="65"/>
      <c r="D55" s="68" t="s">
        <v>25</v>
      </c>
      <c r="E55" s="70">
        <v>35</v>
      </c>
      <c r="F55" s="70">
        <v>35</v>
      </c>
      <c r="G55" s="70">
        <v>1.82</v>
      </c>
      <c r="H55" s="70">
        <v>0.42</v>
      </c>
      <c r="I55" s="70">
        <v>15.48</v>
      </c>
      <c r="J55" s="187"/>
      <c r="K55" s="187">
        <v>74.9</v>
      </c>
      <c r="L55" s="210">
        <v>53.16</v>
      </c>
      <c r="M55" s="320">
        <f t="shared" si="0"/>
        <v>1.8605999999999998</v>
      </c>
    </row>
    <row r="56" spans="1:13" ht="48" customHeight="1" thickBot="1">
      <c r="A56" s="849"/>
      <c r="B56" s="849"/>
      <c r="C56" s="849"/>
      <c r="D56" s="849"/>
      <c r="E56" s="849"/>
      <c r="F56" s="849"/>
      <c r="G56" s="34">
        <v>46.8</v>
      </c>
      <c r="H56" s="34">
        <f>SUM(H55)</f>
        <v>0.42</v>
      </c>
      <c r="I56" s="34">
        <f>SUM(I55)</f>
        <v>15.48</v>
      </c>
      <c r="J56" s="34">
        <f>SUM(J55)</f>
        <v>0</v>
      </c>
      <c r="K56" s="192">
        <f>SUM(K55)</f>
        <v>74.9</v>
      </c>
      <c r="L56" s="192"/>
      <c r="M56" s="192">
        <f>SUM(M55)</f>
        <v>1.8605999999999998</v>
      </c>
    </row>
    <row r="57" spans="1:13" ht="48" customHeight="1" thickBot="1">
      <c r="A57" s="859" t="s">
        <v>29</v>
      </c>
      <c r="B57" s="859"/>
      <c r="C57" s="859"/>
      <c r="D57" s="859"/>
      <c r="E57" s="859"/>
      <c r="F57" s="859"/>
      <c r="G57" s="34">
        <f>G33+G42+G50+G54+G56</f>
        <v>86.91999999999999</v>
      </c>
      <c r="H57" s="34">
        <f>H33+H42+H50+H55</f>
        <v>26.252000000000002</v>
      </c>
      <c r="I57" s="34">
        <f>I33+I42+I54+I55+I50</f>
        <v>74.50000000000001</v>
      </c>
      <c r="J57" s="34">
        <f>J33+J42+J54+J55</f>
        <v>45.99</v>
      </c>
      <c r="K57" s="192">
        <f>K33+K42+K50+K54+K55</f>
        <v>693.7900000000001</v>
      </c>
      <c r="L57" s="192"/>
      <c r="M57" s="192">
        <f>M33+M42+M50+M54+M55</f>
        <v>74.91581000000001</v>
      </c>
    </row>
    <row r="58" spans="1:13" ht="48" customHeight="1" thickBot="1">
      <c r="A58" s="859" t="s">
        <v>26</v>
      </c>
      <c r="B58" s="859"/>
      <c r="C58" s="859"/>
      <c r="D58" s="859"/>
      <c r="E58" s="859"/>
      <c r="F58" s="859"/>
      <c r="G58" s="859"/>
      <c r="H58" s="859"/>
      <c r="I58" s="859"/>
      <c r="J58" s="860"/>
      <c r="K58" s="860"/>
      <c r="L58" s="338"/>
      <c r="M58" s="320">
        <f t="shared" si="0"/>
        <v>0</v>
      </c>
    </row>
    <row r="59" spans="1:13" ht="48" customHeight="1" thickBot="1">
      <c r="A59" s="871" t="s">
        <v>73</v>
      </c>
      <c r="B59" s="800">
        <v>80</v>
      </c>
      <c r="C59" s="722">
        <v>17</v>
      </c>
      <c r="D59" s="68" t="s">
        <v>20</v>
      </c>
      <c r="E59" s="70">
        <v>100</v>
      </c>
      <c r="F59" s="70">
        <v>70</v>
      </c>
      <c r="G59" s="70">
        <v>1.26</v>
      </c>
      <c r="H59" s="70">
        <v>0.27</v>
      </c>
      <c r="I59" s="70">
        <v>11.41</v>
      </c>
      <c r="J59" s="187">
        <v>14.4</v>
      </c>
      <c r="K59" s="187">
        <v>56</v>
      </c>
      <c r="L59" s="210">
        <v>17.6</v>
      </c>
      <c r="M59" s="320">
        <f t="shared" si="0"/>
        <v>1.7600000000000002</v>
      </c>
    </row>
    <row r="60" spans="1:13" ht="48" customHeight="1" thickBot="1">
      <c r="A60" s="871"/>
      <c r="B60" s="800"/>
      <c r="C60" s="857"/>
      <c r="D60" s="68" t="s">
        <v>24</v>
      </c>
      <c r="E60" s="70">
        <v>50</v>
      </c>
      <c r="F60" s="70">
        <v>50</v>
      </c>
      <c r="G60" s="70">
        <v>1.4</v>
      </c>
      <c r="H60" s="70">
        <v>1.6</v>
      </c>
      <c r="I60" s="70">
        <v>2.35</v>
      </c>
      <c r="J60" s="187">
        <v>0.65</v>
      </c>
      <c r="K60" s="187">
        <v>27.5</v>
      </c>
      <c r="L60" s="210">
        <v>39.6</v>
      </c>
      <c r="M60" s="320">
        <f t="shared" si="0"/>
        <v>1.98</v>
      </c>
    </row>
    <row r="61" spans="1:13" ht="48" customHeight="1" thickBot="1">
      <c r="A61" s="871"/>
      <c r="B61" s="800"/>
      <c r="C61" s="857"/>
      <c r="D61" s="68" t="s">
        <v>187</v>
      </c>
      <c r="E61" s="70">
        <v>5</v>
      </c>
      <c r="F61" s="70">
        <v>4.25</v>
      </c>
      <c r="G61" s="70">
        <v>0.62</v>
      </c>
      <c r="H61" s="70">
        <v>1.25</v>
      </c>
      <c r="I61" s="70">
        <v>0.02</v>
      </c>
      <c r="J61" s="187"/>
      <c r="K61" s="187">
        <v>14.11</v>
      </c>
      <c r="L61" s="210">
        <v>178.75</v>
      </c>
      <c r="M61" s="320">
        <f t="shared" si="0"/>
        <v>0.89375</v>
      </c>
    </row>
    <row r="62" spans="1:13" ht="48" customHeight="1" thickBot="1">
      <c r="A62" s="871"/>
      <c r="B62" s="800"/>
      <c r="C62" s="857"/>
      <c r="D62" s="68" t="s">
        <v>11</v>
      </c>
      <c r="E62" s="517">
        <v>4</v>
      </c>
      <c r="F62" s="74">
        <v>4</v>
      </c>
      <c r="G62" s="74">
        <v>0.2</v>
      </c>
      <c r="H62" s="74">
        <v>3.3</v>
      </c>
      <c r="I62" s="74">
        <v>0.06</v>
      </c>
      <c r="J62" s="203"/>
      <c r="K62" s="203">
        <v>29.92</v>
      </c>
      <c r="L62" s="210">
        <v>429</v>
      </c>
      <c r="M62" s="320">
        <f t="shared" si="0"/>
        <v>1.716</v>
      </c>
    </row>
    <row r="63" spans="1:13" ht="48" customHeight="1" thickBot="1">
      <c r="A63" s="871"/>
      <c r="B63" s="800"/>
      <c r="C63" s="857"/>
      <c r="D63" s="68" t="s">
        <v>27</v>
      </c>
      <c r="E63" s="69">
        <v>60</v>
      </c>
      <c r="F63" s="69">
        <v>60</v>
      </c>
      <c r="G63" s="69">
        <v>6</v>
      </c>
      <c r="H63" s="69">
        <v>0.8</v>
      </c>
      <c r="I63" s="69">
        <v>42.6</v>
      </c>
      <c r="J63" s="209"/>
      <c r="K63" s="209">
        <v>200.4</v>
      </c>
      <c r="L63" s="343">
        <v>27.5</v>
      </c>
      <c r="M63" s="320">
        <f t="shared" si="0"/>
        <v>1.65</v>
      </c>
    </row>
    <row r="64" spans="1:13" ht="48" customHeight="1" thickBot="1">
      <c r="A64" s="871"/>
      <c r="B64" s="800"/>
      <c r="C64" s="857"/>
      <c r="D64" s="68" t="s">
        <v>40</v>
      </c>
      <c r="E64" s="70">
        <v>3</v>
      </c>
      <c r="F64" s="70">
        <v>3</v>
      </c>
      <c r="G64" s="70"/>
      <c r="H64" s="70"/>
      <c r="I64" s="70">
        <v>2.86</v>
      </c>
      <c r="J64" s="187"/>
      <c r="K64" s="187">
        <v>11.7</v>
      </c>
      <c r="L64" s="343">
        <v>43.89</v>
      </c>
      <c r="M64" s="320">
        <f t="shared" si="0"/>
        <v>0.13167</v>
      </c>
    </row>
    <row r="65" spans="1:13" ht="48" customHeight="1" thickBot="1">
      <c r="A65" s="871"/>
      <c r="B65" s="800"/>
      <c r="C65" s="857"/>
      <c r="D65" s="68" t="s">
        <v>18</v>
      </c>
      <c r="E65" s="70">
        <v>4</v>
      </c>
      <c r="F65" s="70">
        <v>4</v>
      </c>
      <c r="G65" s="70"/>
      <c r="H65" s="70">
        <v>3.75</v>
      </c>
      <c r="I65" s="70"/>
      <c r="J65" s="187"/>
      <c r="K65" s="187">
        <v>34.92</v>
      </c>
      <c r="L65" s="343">
        <v>80.6</v>
      </c>
      <c r="M65" s="320">
        <f t="shared" si="0"/>
        <v>0.32239999999999996</v>
      </c>
    </row>
    <row r="66" spans="1:13" ht="48" customHeight="1" thickBot="1">
      <c r="A66" s="871"/>
      <c r="B66" s="800"/>
      <c r="C66" s="858"/>
      <c r="D66" s="68" t="s">
        <v>28</v>
      </c>
      <c r="E66" s="70">
        <v>0.0003</v>
      </c>
      <c r="F66" s="70">
        <v>0.0003</v>
      </c>
      <c r="G66" s="70"/>
      <c r="H66" s="70"/>
      <c r="I66" s="70"/>
      <c r="J66" s="187"/>
      <c r="K66" s="187"/>
      <c r="L66" s="210">
        <v>341</v>
      </c>
      <c r="M66" s="320">
        <f>L66*E66/10</f>
        <v>0.01023</v>
      </c>
    </row>
    <row r="67" spans="1:13" ht="48" customHeight="1" thickBot="1">
      <c r="A67" s="1013"/>
      <c r="B67" s="1014"/>
      <c r="C67" s="1014"/>
      <c r="D67" s="1014"/>
      <c r="E67" s="1014"/>
      <c r="F67" s="1015"/>
      <c r="G67" s="141">
        <f>SUM(G59:G66)</f>
        <v>9.48</v>
      </c>
      <c r="H67" s="141">
        <f>SUM(H59:H66)</f>
        <v>10.969999999999999</v>
      </c>
      <c r="I67" s="141">
        <f>SUM(I59:I66)</f>
        <v>59.3</v>
      </c>
      <c r="J67" s="141">
        <f>SUM(J59:J66)</f>
        <v>15.05</v>
      </c>
      <c r="K67" s="223">
        <f>SUM(K59:K66)</f>
        <v>374.55</v>
      </c>
      <c r="L67" s="223"/>
      <c r="M67" s="223">
        <f>SUM(M59:M66)</f>
        <v>8.46405</v>
      </c>
    </row>
    <row r="68" spans="1:13" ht="48" customHeight="1" thickBot="1">
      <c r="A68" s="194"/>
      <c r="B68" s="673"/>
      <c r="C68" s="681"/>
      <c r="D68" s="673"/>
      <c r="E68" s="673"/>
      <c r="F68" s="674"/>
      <c r="G68" s="141"/>
      <c r="H68" s="141"/>
      <c r="I68" s="141"/>
      <c r="J68" s="223"/>
      <c r="K68" s="223"/>
      <c r="L68" s="409"/>
      <c r="M68" s="409"/>
    </row>
    <row r="69" spans="1:13" ht="48" customHeight="1" thickBot="1">
      <c r="A69" s="962" t="s">
        <v>57</v>
      </c>
      <c r="B69" s="974">
        <v>200</v>
      </c>
      <c r="C69" s="959">
        <v>3</v>
      </c>
      <c r="D69" s="68" t="s">
        <v>37</v>
      </c>
      <c r="E69" s="72">
        <v>1</v>
      </c>
      <c r="F69" s="72">
        <v>1</v>
      </c>
      <c r="G69" s="72"/>
      <c r="H69" s="72"/>
      <c r="I69" s="72"/>
      <c r="J69" s="206"/>
      <c r="K69" s="206"/>
      <c r="L69" s="372">
        <v>473</v>
      </c>
      <c r="M69" s="320">
        <f>L69*E69/1000</f>
        <v>0.473</v>
      </c>
    </row>
    <row r="70" spans="1:13" ht="48" customHeight="1" thickBot="1">
      <c r="A70" s="962"/>
      <c r="B70" s="974"/>
      <c r="C70" s="960"/>
      <c r="D70" s="68" t="s">
        <v>41</v>
      </c>
      <c r="E70" s="140">
        <v>100</v>
      </c>
      <c r="F70" s="140">
        <v>100</v>
      </c>
      <c r="G70" s="140">
        <v>2.8</v>
      </c>
      <c r="H70" s="140">
        <v>3.2</v>
      </c>
      <c r="I70" s="140">
        <v>4.7</v>
      </c>
      <c r="J70" s="194">
        <v>1.3</v>
      </c>
      <c r="K70" s="194">
        <v>59</v>
      </c>
      <c r="L70" s="293">
        <v>39.6</v>
      </c>
      <c r="M70" s="320">
        <f>L70*E70/1000</f>
        <v>3.96</v>
      </c>
    </row>
    <row r="71" spans="1:13" s="289" customFormat="1" ht="49.5" customHeight="1" thickBot="1">
      <c r="A71" s="962"/>
      <c r="B71" s="974"/>
      <c r="C71" s="961"/>
      <c r="D71" s="68" t="s">
        <v>40</v>
      </c>
      <c r="E71" s="74">
        <v>12</v>
      </c>
      <c r="F71" s="74">
        <v>12</v>
      </c>
      <c r="G71" s="74"/>
      <c r="H71" s="74"/>
      <c r="I71" s="74">
        <v>11.4</v>
      </c>
      <c r="J71" s="203"/>
      <c r="K71" s="203">
        <v>46.8</v>
      </c>
      <c r="L71" s="373">
        <v>43.89</v>
      </c>
      <c r="M71" s="320">
        <f>L71*E71/1000</f>
        <v>0.52668</v>
      </c>
    </row>
    <row r="72" spans="1:13" ht="48" customHeight="1" thickBot="1">
      <c r="A72" s="849"/>
      <c r="B72" s="849"/>
      <c r="C72" s="849"/>
      <c r="D72" s="849"/>
      <c r="E72" s="849"/>
      <c r="F72" s="849"/>
      <c r="G72" s="34">
        <f>SUM(G69:G71)</f>
        <v>2.8</v>
      </c>
      <c r="H72" s="34">
        <f aca="true" t="shared" si="3" ref="H72:M72">SUM(H69:H71)</f>
        <v>3.2</v>
      </c>
      <c r="I72" s="34">
        <f t="shared" si="3"/>
        <v>16.1</v>
      </c>
      <c r="J72" s="34">
        <f t="shared" si="3"/>
        <v>1.3</v>
      </c>
      <c r="K72" s="34">
        <f t="shared" si="3"/>
        <v>105.8</v>
      </c>
      <c r="L72" s="34"/>
      <c r="M72" s="34">
        <f t="shared" si="3"/>
        <v>4.95968</v>
      </c>
    </row>
    <row r="73" spans="1:13" ht="39.75" customHeight="1" thickBot="1">
      <c r="A73" s="75"/>
      <c r="B73" s="65"/>
      <c r="C73" s="65"/>
      <c r="D73" s="76"/>
      <c r="E73" s="70"/>
      <c r="F73" s="70"/>
      <c r="G73" s="70"/>
      <c r="H73" s="70"/>
      <c r="I73" s="70"/>
      <c r="J73" s="187"/>
      <c r="K73" s="187"/>
      <c r="L73" s="343"/>
      <c r="M73" s="320">
        <f t="shared" si="0"/>
        <v>0</v>
      </c>
    </row>
    <row r="74" spans="1:13" s="284" customFormat="1" ht="42" customHeight="1" thickBot="1">
      <c r="A74" s="518" t="s">
        <v>400</v>
      </c>
      <c r="B74" s="519">
        <v>12</v>
      </c>
      <c r="C74" s="519"/>
      <c r="D74" s="401" t="s">
        <v>401</v>
      </c>
      <c r="E74" s="402">
        <v>12</v>
      </c>
      <c r="F74" s="46">
        <v>12</v>
      </c>
      <c r="G74" s="46">
        <v>0.88</v>
      </c>
      <c r="H74" s="46">
        <v>2.16</v>
      </c>
      <c r="I74" s="46">
        <v>8.04</v>
      </c>
      <c r="J74" s="184"/>
      <c r="K74" s="184">
        <v>55.2</v>
      </c>
      <c r="L74" s="390">
        <v>117.7</v>
      </c>
      <c r="M74" s="46">
        <f>L74*E74/1000</f>
        <v>1.4124</v>
      </c>
    </row>
    <row r="75" spans="1:13" ht="48" customHeight="1" thickBot="1">
      <c r="A75" s="859" t="s">
        <v>136</v>
      </c>
      <c r="B75" s="859"/>
      <c r="C75" s="859"/>
      <c r="D75" s="859"/>
      <c r="E75" s="859"/>
      <c r="F75" s="859"/>
      <c r="G75" s="34">
        <f>G67+G72+G73+G74</f>
        <v>13.160000000000002</v>
      </c>
      <c r="H75" s="34">
        <f>H67+H72+H73+H74</f>
        <v>16.33</v>
      </c>
      <c r="I75" s="34">
        <f>I67+I72+I73+I74</f>
        <v>83.44</v>
      </c>
      <c r="J75" s="34">
        <f>J67+J72+J73+J74</f>
        <v>16.35</v>
      </c>
      <c r="K75" s="192">
        <f>K67+K72+K73+K74</f>
        <v>535.5500000000001</v>
      </c>
      <c r="L75" s="192"/>
      <c r="M75" s="192">
        <f>M67+M72+M73+M74</f>
        <v>14.836129999999999</v>
      </c>
    </row>
    <row r="76" spans="1:13" ht="48" customHeight="1" thickBot="1">
      <c r="A76" s="859" t="s">
        <v>32</v>
      </c>
      <c r="B76" s="859"/>
      <c r="C76" s="859"/>
      <c r="D76" s="859"/>
      <c r="E76" s="859"/>
      <c r="F76" s="859"/>
      <c r="G76" s="34">
        <f>G23+G27+G57+G75</f>
        <v>111.43999999999998</v>
      </c>
      <c r="H76" s="34">
        <f>H23+H27+H57+H75</f>
        <v>59.012</v>
      </c>
      <c r="I76" s="34">
        <f>I23+I27+I57+I75</f>
        <v>237.55</v>
      </c>
      <c r="J76" s="34">
        <f>J23+J27+J57+J75</f>
        <v>199.94000000000003</v>
      </c>
      <c r="K76" s="192">
        <f>K23+K27+K57+K75</f>
        <v>1752.9700000000003</v>
      </c>
      <c r="L76" s="192"/>
      <c r="M76" s="192">
        <f>M23+M27+M57+M75</f>
        <v>128.43181</v>
      </c>
    </row>
    <row r="77" spans="1:12" ht="46.5">
      <c r="A77" s="11"/>
      <c r="B77" s="11"/>
      <c r="C77" s="11"/>
      <c r="D77" s="12"/>
      <c r="E77" s="13"/>
      <c r="F77" s="13"/>
      <c r="G77" s="13"/>
      <c r="H77" s="13"/>
      <c r="I77" s="13"/>
      <c r="J77" s="13"/>
      <c r="K77" s="13"/>
      <c r="L77" s="338"/>
    </row>
    <row r="78" ht="33.75">
      <c r="L78" s="13"/>
    </row>
  </sheetData>
  <sheetProtection/>
  <mergeCells count="44">
    <mergeCell ref="A76:F76"/>
    <mergeCell ref="A54:F54"/>
    <mergeCell ref="A56:F56"/>
    <mergeCell ref="A57:F57"/>
    <mergeCell ref="A58:K58"/>
    <mergeCell ref="A75:F75"/>
    <mergeCell ref="A72:F72"/>
    <mergeCell ref="A67:F67"/>
    <mergeCell ref="C59:C66"/>
    <mergeCell ref="A59:A66"/>
    <mergeCell ref="A50:F50"/>
    <mergeCell ref="A51:A53"/>
    <mergeCell ref="B51:B53"/>
    <mergeCell ref="A34:A41"/>
    <mergeCell ref="B34:B41"/>
    <mergeCell ref="A43:A49"/>
    <mergeCell ref="B43:B49"/>
    <mergeCell ref="C9:C13"/>
    <mergeCell ref="B29:B32"/>
    <mergeCell ref="A24:K24"/>
    <mergeCell ref="A22:F22"/>
    <mergeCell ref="A23:F23"/>
    <mergeCell ref="A29:A32"/>
    <mergeCell ref="A28:K28"/>
    <mergeCell ref="A6:K6"/>
    <mergeCell ref="A8:K8"/>
    <mergeCell ref="A9:A13"/>
    <mergeCell ref="B9:B13"/>
    <mergeCell ref="A19:A21"/>
    <mergeCell ref="A15:A17"/>
    <mergeCell ref="B15:B17"/>
    <mergeCell ref="A18:F18"/>
    <mergeCell ref="A14:F14"/>
    <mergeCell ref="B19:B21"/>
    <mergeCell ref="B59:B66"/>
    <mergeCell ref="A69:A71"/>
    <mergeCell ref="B69:B71"/>
    <mergeCell ref="C69:C71"/>
    <mergeCell ref="C15:C17"/>
    <mergeCell ref="C19:C21"/>
    <mergeCell ref="C34:C41"/>
    <mergeCell ref="C51:C53"/>
    <mergeCell ref="A42:F42"/>
    <mergeCell ref="A33:F33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N67"/>
  <sheetViews>
    <sheetView view="pageBreakPreview" zoomScale="21" zoomScaleNormal="59" zoomScaleSheetLayoutView="21" zoomScalePageLayoutView="0" workbookViewId="0" topLeftCell="A43">
      <selection activeCell="B9" sqref="B9:B12"/>
    </sheetView>
  </sheetViews>
  <sheetFormatPr defaultColWidth="9.140625" defaultRowHeight="15"/>
  <cols>
    <col min="1" max="1" width="97.57421875" style="3" customWidth="1"/>
    <col min="2" max="3" width="34.28125" style="3" customWidth="1"/>
    <col min="4" max="4" width="79.421875" style="0" customWidth="1"/>
    <col min="5" max="6" width="32.7109375" style="2" customWidth="1"/>
    <col min="7" max="10" width="28.7109375" style="2" customWidth="1"/>
    <col min="11" max="12" width="39.28125" style="2" customWidth="1"/>
    <col min="13" max="13" width="33.00390625" style="236" customWidth="1"/>
  </cols>
  <sheetData>
    <row r="3" spans="1:13" ht="92.25">
      <c r="A3" s="17"/>
      <c r="B3" s="18"/>
      <c r="C3" s="18"/>
      <c r="D3" s="118" t="s">
        <v>178</v>
      </c>
      <c r="E3" s="103"/>
      <c r="F3" s="103"/>
      <c r="G3" s="19"/>
      <c r="H3" s="19"/>
      <c r="I3" s="19"/>
      <c r="J3" s="19"/>
      <c r="K3" s="25" t="s">
        <v>443</v>
      </c>
      <c r="L3" s="25"/>
      <c r="M3" s="233"/>
    </row>
    <row r="4" spans="1:13" ht="62.25" thickBot="1">
      <c r="A4" s="59"/>
      <c r="B4" s="62"/>
      <c r="C4" s="62"/>
      <c r="D4" s="96" t="s">
        <v>150</v>
      </c>
      <c r="E4" s="61"/>
      <c r="F4" s="61"/>
      <c r="G4" s="61"/>
      <c r="H4" s="30"/>
      <c r="I4" s="61"/>
      <c r="J4" s="61"/>
      <c r="K4" s="61"/>
      <c r="L4" s="61"/>
      <c r="M4" s="233"/>
    </row>
    <row r="5" spans="1:13" ht="153" customHeight="1" thickBot="1">
      <c r="A5" s="86" t="s">
        <v>0</v>
      </c>
      <c r="B5" s="86" t="s">
        <v>1</v>
      </c>
      <c r="C5" s="455" t="s">
        <v>285</v>
      </c>
      <c r="D5" s="86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  <c r="J5" s="510" t="s">
        <v>284</v>
      </c>
      <c r="K5" s="226" t="s">
        <v>8</v>
      </c>
      <c r="L5" s="380" t="s">
        <v>260</v>
      </c>
      <c r="M5" s="355" t="s">
        <v>237</v>
      </c>
    </row>
    <row r="6" spans="1:13" ht="60" customHeight="1" thickBot="1">
      <c r="A6" s="1019" t="s">
        <v>9</v>
      </c>
      <c r="B6" s="1019"/>
      <c r="C6" s="1019"/>
      <c r="D6" s="1019"/>
      <c r="E6" s="1019"/>
      <c r="F6" s="1019"/>
      <c r="G6" s="1019"/>
      <c r="H6" s="1019"/>
      <c r="I6" s="1019"/>
      <c r="J6" s="1026"/>
      <c r="K6" s="1026"/>
      <c r="L6" s="369"/>
      <c r="M6" s="355"/>
    </row>
    <row r="7" spans="1:13" ht="63.75" customHeight="1" thickBot="1">
      <c r="A7" s="90"/>
      <c r="B7" s="87"/>
      <c r="C7" s="87"/>
      <c r="D7" s="92"/>
      <c r="E7" s="705"/>
      <c r="F7" s="89"/>
      <c r="G7" s="89"/>
      <c r="H7" s="89"/>
      <c r="I7" s="89"/>
      <c r="J7" s="190"/>
      <c r="K7" s="190"/>
      <c r="L7" s="356"/>
      <c r="M7" s="355"/>
    </row>
    <row r="8" spans="1:13" ht="63.75" customHeight="1" thickBot="1">
      <c r="A8" s="1018"/>
      <c r="B8" s="1018"/>
      <c r="C8" s="1018"/>
      <c r="D8" s="1018"/>
      <c r="E8" s="1018"/>
      <c r="F8" s="1018"/>
      <c r="G8" s="1018"/>
      <c r="H8" s="1018"/>
      <c r="I8" s="1018"/>
      <c r="J8" s="952"/>
      <c r="K8" s="952"/>
      <c r="L8" s="356"/>
      <c r="M8" s="355">
        <f>L8*E8/1000</f>
        <v>0</v>
      </c>
    </row>
    <row r="9" spans="1:13" ht="63.75" customHeight="1" thickBot="1">
      <c r="A9" s="1027" t="s">
        <v>82</v>
      </c>
      <c r="B9" s="1022">
        <v>150</v>
      </c>
      <c r="C9" s="682"/>
      <c r="D9" s="92" t="s">
        <v>85</v>
      </c>
      <c r="E9" s="683">
        <v>30</v>
      </c>
      <c r="F9" s="89">
        <v>30</v>
      </c>
      <c r="G9" s="89">
        <v>3.45</v>
      </c>
      <c r="H9" s="89">
        <v>0.98</v>
      </c>
      <c r="I9" s="89">
        <v>0.5</v>
      </c>
      <c r="J9" s="190"/>
      <c r="K9" s="190">
        <v>103.4</v>
      </c>
      <c r="L9" s="356">
        <v>55</v>
      </c>
      <c r="M9" s="355">
        <f>L9*E9/1000</f>
        <v>1.65</v>
      </c>
    </row>
    <row r="10" spans="1:13" ht="63.75" customHeight="1" thickBot="1">
      <c r="A10" s="1028"/>
      <c r="B10" s="1028"/>
      <c r="C10" s="684"/>
      <c r="D10" s="92" t="s">
        <v>11</v>
      </c>
      <c r="E10" s="316">
        <v>5</v>
      </c>
      <c r="F10" s="316">
        <v>5</v>
      </c>
      <c r="G10" s="316">
        <v>0.02</v>
      </c>
      <c r="H10" s="316">
        <v>3.92</v>
      </c>
      <c r="I10" s="316">
        <v>0.02</v>
      </c>
      <c r="J10" s="685"/>
      <c r="K10" s="685">
        <v>36.7</v>
      </c>
      <c r="L10" s="686">
        <v>429</v>
      </c>
      <c r="M10" s="355">
        <f>L10*E10/1000</f>
        <v>2.145</v>
      </c>
    </row>
    <row r="11" spans="1:13" ht="63.75" customHeight="1" thickBot="1">
      <c r="A11" s="1028"/>
      <c r="B11" s="1028"/>
      <c r="C11" s="684">
        <v>44</v>
      </c>
      <c r="D11" s="92" t="s">
        <v>24</v>
      </c>
      <c r="E11" s="89">
        <v>100</v>
      </c>
      <c r="F11" s="89">
        <v>100</v>
      </c>
      <c r="G11" s="89">
        <v>2.8</v>
      </c>
      <c r="H11" s="89">
        <v>3.2</v>
      </c>
      <c r="I11" s="89">
        <v>4.7</v>
      </c>
      <c r="J11" s="190">
        <v>1.3</v>
      </c>
      <c r="K11" s="190">
        <v>59</v>
      </c>
      <c r="L11" s="356">
        <v>39.6</v>
      </c>
      <c r="M11" s="355">
        <f>L11*E11/1000</f>
        <v>3.96</v>
      </c>
    </row>
    <row r="12" spans="1:13" ht="63.75" customHeight="1" thickBot="1">
      <c r="A12" s="1028"/>
      <c r="B12" s="1028"/>
      <c r="C12" s="684"/>
      <c r="D12" s="92" t="s">
        <v>40</v>
      </c>
      <c r="E12" s="89">
        <v>5</v>
      </c>
      <c r="F12" s="89">
        <v>5</v>
      </c>
      <c r="G12" s="89"/>
      <c r="H12" s="89"/>
      <c r="I12" s="89">
        <v>4.99</v>
      </c>
      <c r="J12" s="190"/>
      <c r="K12" s="190">
        <v>18.95</v>
      </c>
      <c r="L12" s="356">
        <v>43.89</v>
      </c>
      <c r="M12" s="355">
        <f>L12*E12/1000</f>
        <v>0.21944999999999998</v>
      </c>
    </row>
    <row r="13" spans="1:13" ht="63.75" customHeight="1" thickBot="1">
      <c r="A13" s="1018"/>
      <c r="B13" s="1018"/>
      <c r="C13" s="1018"/>
      <c r="D13" s="1018"/>
      <c r="E13" s="1018"/>
      <c r="F13" s="1018"/>
      <c r="G13" s="35">
        <f>SUM(G9:G12)</f>
        <v>6.27</v>
      </c>
      <c r="H13" s="35">
        <f>SUM(H9:H12)</f>
        <v>8.100000000000001</v>
      </c>
      <c r="I13" s="35">
        <f>SUM(I9:I12)</f>
        <v>10.21</v>
      </c>
      <c r="J13" s="220"/>
      <c r="K13" s="220">
        <f>SUM(K9:K12)</f>
        <v>218.05</v>
      </c>
      <c r="L13" s="220"/>
      <c r="M13" s="220">
        <f>SUM(M9:M12)</f>
        <v>7.97445</v>
      </c>
    </row>
    <row r="14" spans="1:13" ht="63.75" customHeight="1" thickBot="1">
      <c r="A14" s="1031" t="s">
        <v>87</v>
      </c>
      <c r="B14" s="1033" t="s">
        <v>88</v>
      </c>
      <c r="C14" s="1029"/>
      <c r="D14" s="92" t="s">
        <v>12</v>
      </c>
      <c r="E14" s="89">
        <v>30</v>
      </c>
      <c r="F14" s="89">
        <v>30</v>
      </c>
      <c r="G14" s="89">
        <v>2.13</v>
      </c>
      <c r="H14" s="89">
        <v>0.33</v>
      </c>
      <c r="I14" s="89">
        <v>13.9</v>
      </c>
      <c r="J14" s="190"/>
      <c r="K14" s="190">
        <v>68.7</v>
      </c>
      <c r="L14" s="356">
        <v>60.18</v>
      </c>
      <c r="M14" s="355">
        <f>L14*E14/1000</f>
        <v>1.8054000000000001</v>
      </c>
    </row>
    <row r="15" spans="1:13" ht="63.75" customHeight="1" thickBot="1">
      <c r="A15" s="1032"/>
      <c r="B15" s="1019"/>
      <c r="C15" s="1030"/>
      <c r="D15" s="92" t="s">
        <v>11</v>
      </c>
      <c r="E15" s="89">
        <v>8</v>
      </c>
      <c r="F15" s="89">
        <v>8</v>
      </c>
      <c r="G15" s="89">
        <v>0.03</v>
      </c>
      <c r="H15" s="89">
        <v>6.28</v>
      </c>
      <c r="I15" s="89">
        <v>0.04</v>
      </c>
      <c r="J15" s="190"/>
      <c r="K15" s="190">
        <v>58.72</v>
      </c>
      <c r="L15" s="356">
        <v>429</v>
      </c>
      <c r="M15" s="355">
        <f>L15*E15/1000</f>
        <v>3.432</v>
      </c>
    </row>
    <row r="16" spans="1:13" ht="63.75" customHeight="1" thickBot="1">
      <c r="A16" s="1018"/>
      <c r="B16" s="1018"/>
      <c r="C16" s="1018"/>
      <c r="D16" s="1018"/>
      <c r="E16" s="1018"/>
      <c r="F16" s="1018"/>
      <c r="G16" s="35">
        <f>SUM(G14:G15)</f>
        <v>2.1599999999999997</v>
      </c>
      <c r="H16" s="35">
        <f>SUM(H14:H15)</f>
        <v>6.61</v>
      </c>
      <c r="I16" s="35">
        <f>SUM(I14:I15)</f>
        <v>13.94</v>
      </c>
      <c r="J16" s="220"/>
      <c r="K16" s="220">
        <f>SUM(K14:K15)</f>
        <v>127.42</v>
      </c>
      <c r="L16" s="220"/>
      <c r="M16" s="220">
        <f>SUM(M14:M15)</f>
        <v>5.2374</v>
      </c>
    </row>
    <row r="17" spans="1:13" ht="63.75" customHeight="1" thickBot="1">
      <c r="A17" s="1025" t="s">
        <v>270</v>
      </c>
      <c r="B17" s="1036">
        <v>200</v>
      </c>
      <c r="C17" s="1022">
        <v>21</v>
      </c>
      <c r="D17" s="92" t="s">
        <v>271</v>
      </c>
      <c r="E17" s="89">
        <v>1</v>
      </c>
      <c r="F17" s="89">
        <v>1</v>
      </c>
      <c r="G17" s="89"/>
      <c r="H17" s="89"/>
      <c r="I17" s="89"/>
      <c r="J17" s="190"/>
      <c r="K17" s="190"/>
      <c r="L17" s="356">
        <v>1100</v>
      </c>
      <c r="M17" s="355">
        <f>L17*E17/1000</f>
        <v>1.1</v>
      </c>
    </row>
    <row r="18" spans="1:13" ht="63.75" customHeight="1" thickBot="1">
      <c r="A18" s="1025"/>
      <c r="B18" s="1036"/>
      <c r="C18" s="1023"/>
      <c r="D18" s="92" t="s">
        <v>24</v>
      </c>
      <c r="E18" s="89">
        <v>100</v>
      </c>
      <c r="F18" s="89">
        <v>100</v>
      </c>
      <c r="G18" s="89">
        <v>2.8</v>
      </c>
      <c r="H18" s="89">
        <v>3.2</v>
      </c>
      <c r="I18" s="89">
        <v>4.7</v>
      </c>
      <c r="J18" s="190"/>
      <c r="K18" s="190">
        <v>59</v>
      </c>
      <c r="L18" s="356">
        <v>39.6</v>
      </c>
      <c r="M18" s="355">
        <f>L18*E18/1000</f>
        <v>3.96</v>
      </c>
    </row>
    <row r="19" spans="1:13" ht="63.75" customHeight="1" thickBot="1">
      <c r="A19" s="1025"/>
      <c r="B19" s="1036"/>
      <c r="C19" s="1024"/>
      <c r="D19" s="92" t="s">
        <v>13</v>
      </c>
      <c r="E19" s="74">
        <v>10</v>
      </c>
      <c r="F19" s="74">
        <v>10</v>
      </c>
      <c r="G19" s="74"/>
      <c r="H19" s="74"/>
      <c r="I19" s="74">
        <v>9.98</v>
      </c>
      <c r="J19" s="203"/>
      <c r="K19" s="203">
        <v>94.7</v>
      </c>
      <c r="L19" s="343">
        <v>43.89</v>
      </c>
      <c r="M19" s="355">
        <f>L19*E19/1000</f>
        <v>0.43889999999999996</v>
      </c>
    </row>
    <row r="20" spans="1:13" ht="63.75" customHeight="1" thickBot="1">
      <c r="A20" s="1018"/>
      <c r="B20" s="1018"/>
      <c r="C20" s="1018"/>
      <c r="D20" s="1018"/>
      <c r="E20" s="1018"/>
      <c r="F20" s="1018"/>
      <c r="G20" s="35">
        <f>SUM(G17:G19)</f>
        <v>2.8</v>
      </c>
      <c r="H20" s="35">
        <f>SUM(H17:H19)</f>
        <v>3.2</v>
      </c>
      <c r="I20" s="35">
        <f>SUM(I17:I19)</f>
        <v>14.68</v>
      </c>
      <c r="J20" s="220"/>
      <c r="K20" s="220">
        <f>SUM(K17:K19)</f>
        <v>153.7</v>
      </c>
      <c r="L20" s="220"/>
      <c r="M20" s="220">
        <f>SUM(M17:M19)</f>
        <v>5.498900000000001</v>
      </c>
    </row>
    <row r="21" spans="1:13" ht="63.75" customHeight="1" thickBot="1">
      <c r="A21" s="1019" t="s">
        <v>30</v>
      </c>
      <c r="B21" s="1019"/>
      <c r="C21" s="1019"/>
      <c r="D21" s="1019"/>
      <c r="E21" s="1019"/>
      <c r="F21" s="1019"/>
      <c r="G21" s="35">
        <f>G7+G13+G16+G20</f>
        <v>11.23</v>
      </c>
      <c r="H21" s="35">
        <f>H7+H13+H16+H20</f>
        <v>17.91</v>
      </c>
      <c r="I21" s="35">
        <f>I7+I13+I16+I20</f>
        <v>38.83</v>
      </c>
      <c r="J21" s="220"/>
      <c r="K21" s="220">
        <f>K7+K13+K16+K20</f>
        <v>499.17</v>
      </c>
      <c r="L21" s="220"/>
      <c r="M21" s="220">
        <f>M7+M13+M16+M20</f>
        <v>18.71075</v>
      </c>
    </row>
    <row r="22" spans="1:13" ht="63.75" customHeight="1" thickBot="1">
      <c r="A22" s="1020" t="s">
        <v>14</v>
      </c>
      <c r="B22" s="1020"/>
      <c r="C22" s="1020"/>
      <c r="D22" s="1020"/>
      <c r="E22" s="1020"/>
      <c r="F22" s="1020"/>
      <c r="G22" s="1020"/>
      <c r="H22" s="1020"/>
      <c r="I22" s="1020"/>
      <c r="J22" s="1021"/>
      <c r="K22" s="1021"/>
      <c r="L22" s="381"/>
      <c r="M22" s="355">
        <f>L22*E22/1000</f>
        <v>0</v>
      </c>
    </row>
    <row r="23" spans="1:13" s="289" customFormat="1" ht="97.5" customHeight="1" thickBot="1">
      <c r="A23" s="67" t="s">
        <v>10</v>
      </c>
      <c r="B23" s="79">
        <v>80</v>
      </c>
      <c r="C23" s="79"/>
      <c r="D23" s="80" t="s">
        <v>97</v>
      </c>
      <c r="E23" s="513">
        <v>80</v>
      </c>
      <c r="F23" s="69">
        <v>56</v>
      </c>
      <c r="G23" s="69">
        <v>0.72</v>
      </c>
      <c r="H23" s="69">
        <v>0.11</v>
      </c>
      <c r="I23" s="69">
        <v>4.53</v>
      </c>
      <c r="J23" s="209">
        <v>33.6</v>
      </c>
      <c r="K23" s="209">
        <v>22.4</v>
      </c>
      <c r="L23" s="343">
        <v>88</v>
      </c>
      <c r="M23" s="348">
        <f>L23*E23/1000</f>
        <v>7.04</v>
      </c>
    </row>
    <row r="24" spans="1:13" s="313" customFormat="1" ht="65.25" customHeight="1" thickBot="1">
      <c r="A24" s="90"/>
      <c r="B24" s="710"/>
      <c r="C24" s="710"/>
      <c r="D24" s="309"/>
      <c r="E24" s="310"/>
      <c r="F24" s="310"/>
      <c r="G24" s="310"/>
      <c r="H24" s="310"/>
      <c r="I24" s="311"/>
      <c r="J24" s="511"/>
      <c r="K24" s="312"/>
      <c r="L24" s="350"/>
      <c r="M24" s="355"/>
    </row>
    <row r="25" spans="1:13" ht="63.75" customHeight="1" thickBot="1">
      <c r="A25" s="1019" t="s">
        <v>16</v>
      </c>
      <c r="B25" s="1019"/>
      <c r="C25" s="1019"/>
      <c r="D25" s="1019"/>
      <c r="E25" s="1019"/>
      <c r="F25" s="1019"/>
      <c r="G25" s="1019"/>
      <c r="H25" s="1019"/>
      <c r="I25" s="1019"/>
      <c r="J25" s="1026"/>
      <c r="K25" s="1026"/>
      <c r="L25" s="369"/>
      <c r="M25" s="355">
        <f>L25*E25/1000</f>
        <v>0</v>
      </c>
    </row>
    <row r="26" spans="1:14" ht="63.75" customHeight="1" thickBot="1">
      <c r="A26" s="1027" t="s">
        <v>142</v>
      </c>
      <c r="B26" s="1022">
        <v>200</v>
      </c>
      <c r="C26" s="687"/>
      <c r="D26" s="688" t="s">
        <v>107</v>
      </c>
      <c r="E26" s="89">
        <v>10</v>
      </c>
      <c r="F26" s="89">
        <v>10</v>
      </c>
      <c r="G26" s="89">
        <v>2.02</v>
      </c>
      <c r="H26" s="89">
        <v>0.28</v>
      </c>
      <c r="I26" s="89"/>
      <c r="J26" s="190"/>
      <c r="K26" s="190">
        <v>10.6</v>
      </c>
      <c r="L26" s="356">
        <v>429</v>
      </c>
      <c r="M26" s="355">
        <f aca="true" t="shared" si="0" ref="M26:M31">E26*L26/1000</f>
        <v>4.29</v>
      </c>
      <c r="N26" s="355">
        <f>M26*E26/1000</f>
        <v>0.0429</v>
      </c>
    </row>
    <row r="27" spans="1:14" ht="63.75" customHeight="1" thickBot="1">
      <c r="A27" s="1034"/>
      <c r="B27" s="1034"/>
      <c r="C27" s="689"/>
      <c r="D27" s="690" t="s">
        <v>102</v>
      </c>
      <c r="E27" s="691">
        <v>80</v>
      </c>
      <c r="F27" s="691">
        <v>56</v>
      </c>
      <c r="G27" s="691">
        <v>1.01</v>
      </c>
      <c r="H27" s="691">
        <v>0.22</v>
      </c>
      <c r="I27" s="691">
        <v>9.13</v>
      </c>
      <c r="J27" s="692"/>
      <c r="K27" s="692">
        <v>44.8</v>
      </c>
      <c r="L27" s="686">
        <v>17.6</v>
      </c>
      <c r="M27" s="355">
        <f t="shared" si="0"/>
        <v>1.408</v>
      </c>
      <c r="N27" s="355">
        <f>M27*E27/1000</f>
        <v>0.11263999999999999</v>
      </c>
    </row>
    <row r="28" spans="1:14" ht="63.75" customHeight="1" thickBot="1">
      <c r="A28" s="1034"/>
      <c r="B28" s="1034"/>
      <c r="C28" s="689">
        <v>10</v>
      </c>
      <c r="D28" s="693" t="s">
        <v>117</v>
      </c>
      <c r="E28" s="316">
        <v>30</v>
      </c>
      <c r="F28" s="316">
        <v>24</v>
      </c>
      <c r="G28" s="316">
        <v>0.43</v>
      </c>
      <c r="H28" s="316">
        <v>0.02</v>
      </c>
      <c r="I28" s="316">
        <v>1.13</v>
      </c>
      <c r="J28" s="685"/>
      <c r="K28" s="685">
        <v>6.5</v>
      </c>
      <c r="L28" s="686">
        <v>20.9</v>
      </c>
      <c r="M28" s="355">
        <f t="shared" si="0"/>
        <v>0.627</v>
      </c>
      <c r="N28" s="355">
        <f>M28*E28/1000</f>
        <v>0.01881</v>
      </c>
    </row>
    <row r="29" spans="1:14" ht="63.75" customHeight="1" thickBot="1">
      <c r="A29" s="1034"/>
      <c r="B29" s="1034"/>
      <c r="C29" s="689"/>
      <c r="D29" s="693" t="s">
        <v>105</v>
      </c>
      <c r="E29" s="316">
        <v>15</v>
      </c>
      <c r="F29" s="316">
        <v>12</v>
      </c>
      <c r="G29" s="316">
        <v>0.03</v>
      </c>
      <c r="H29" s="316"/>
      <c r="I29" s="316">
        <v>0.87</v>
      </c>
      <c r="J29" s="685"/>
      <c r="K29" s="685">
        <v>4.1</v>
      </c>
      <c r="L29" s="686">
        <v>20.9</v>
      </c>
      <c r="M29" s="355">
        <f t="shared" si="0"/>
        <v>0.3135</v>
      </c>
      <c r="N29" s="355"/>
    </row>
    <row r="30" spans="1:14" ht="63.75" customHeight="1" thickBot="1">
      <c r="A30" s="1034"/>
      <c r="B30" s="1034"/>
      <c r="C30" s="689"/>
      <c r="D30" s="693" t="s">
        <v>106</v>
      </c>
      <c r="E30" s="316">
        <v>7</v>
      </c>
      <c r="F30" s="316">
        <v>6</v>
      </c>
      <c r="G30" s="316">
        <v>0.09</v>
      </c>
      <c r="H30" s="316"/>
      <c r="I30" s="316">
        <v>0.56</v>
      </c>
      <c r="J30" s="685"/>
      <c r="K30" s="685">
        <v>2.6</v>
      </c>
      <c r="L30" s="686">
        <v>24.2</v>
      </c>
      <c r="M30" s="355">
        <f t="shared" si="0"/>
        <v>0.1694</v>
      </c>
      <c r="N30" s="355">
        <f>M30*E30/1000</f>
        <v>0.0011857999999999999</v>
      </c>
    </row>
    <row r="31" spans="1:14" ht="63.75" customHeight="1" thickBot="1">
      <c r="A31" s="1035"/>
      <c r="B31" s="1035"/>
      <c r="C31" s="694"/>
      <c r="D31" s="693" t="s">
        <v>93</v>
      </c>
      <c r="E31" s="316">
        <v>2</v>
      </c>
      <c r="F31" s="316">
        <v>2</v>
      </c>
      <c r="G31" s="316"/>
      <c r="H31" s="316">
        <v>1.88</v>
      </c>
      <c r="I31" s="316"/>
      <c r="J31" s="685"/>
      <c r="K31" s="685">
        <v>17.46</v>
      </c>
      <c r="L31" s="686">
        <v>80.6</v>
      </c>
      <c r="M31" s="355">
        <f t="shared" si="0"/>
        <v>0.16119999999999998</v>
      </c>
      <c r="N31" s="355">
        <f>M31*E31/1000</f>
        <v>0.0003224</v>
      </c>
    </row>
    <row r="32" spans="1:14" ht="63.75" customHeight="1" thickBot="1">
      <c r="A32" s="1018"/>
      <c r="B32" s="1018"/>
      <c r="C32" s="1018"/>
      <c r="D32" s="1018"/>
      <c r="E32" s="1018"/>
      <c r="F32" s="1018"/>
      <c r="G32" s="35">
        <f>SUM(G26:G31)</f>
        <v>3.58</v>
      </c>
      <c r="H32" s="35">
        <f>SUM(H26:H31)</f>
        <v>2.4</v>
      </c>
      <c r="I32" s="35">
        <f>SUM(I26:I31)</f>
        <v>11.690000000000001</v>
      </c>
      <c r="J32" s="220"/>
      <c r="K32" s="220">
        <f>SUM(K26:K31)</f>
        <v>86.06</v>
      </c>
      <c r="L32" s="220"/>
      <c r="M32" s="220">
        <f>SUM(M26:M31)</f>
        <v>6.9691</v>
      </c>
      <c r="N32" s="220">
        <f>SUM(N26:N31)</f>
        <v>0.17585819999999996</v>
      </c>
    </row>
    <row r="33" spans="1:13" ht="63.75" customHeight="1" thickBot="1">
      <c r="A33" s="1040" t="s">
        <v>396</v>
      </c>
      <c r="B33" s="1037" t="s">
        <v>397</v>
      </c>
      <c r="C33" s="695"/>
      <c r="D33" s="630" t="s">
        <v>102</v>
      </c>
      <c r="E33" s="631">
        <v>200</v>
      </c>
      <c r="F33" s="631">
        <v>140</v>
      </c>
      <c r="G33" s="631">
        <v>2.52</v>
      </c>
      <c r="H33" s="631">
        <v>0.55</v>
      </c>
      <c r="I33" s="632">
        <v>22.82</v>
      </c>
      <c r="J33" s="633"/>
      <c r="K33" s="632">
        <v>112</v>
      </c>
      <c r="L33" s="633">
        <v>17.6</v>
      </c>
      <c r="M33" s="634">
        <f aca="true" t="shared" si="1" ref="M33:M41">L33*E33/1000</f>
        <v>3.5200000000000005</v>
      </c>
    </row>
    <row r="34" spans="1:13" ht="63.75" customHeight="1" thickBot="1">
      <c r="A34" s="1038"/>
      <c r="B34" s="1038"/>
      <c r="C34" s="696"/>
      <c r="D34" s="635" t="s">
        <v>90</v>
      </c>
      <c r="E34" s="636">
        <v>40</v>
      </c>
      <c r="F34" s="636">
        <v>40</v>
      </c>
      <c r="G34" s="636">
        <v>1.12</v>
      </c>
      <c r="H34" s="636">
        <v>1.28</v>
      </c>
      <c r="I34" s="637">
        <v>1.88</v>
      </c>
      <c r="J34" s="633"/>
      <c r="K34" s="637">
        <v>23.6</v>
      </c>
      <c r="L34" s="633">
        <v>39.6</v>
      </c>
      <c r="M34" s="634">
        <f t="shared" si="1"/>
        <v>1.584</v>
      </c>
    </row>
    <row r="35" spans="1:13" ht="63.75" customHeight="1" thickBot="1">
      <c r="A35" s="1038"/>
      <c r="B35" s="1038"/>
      <c r="C35" s="696"/>
      <c r="D35" s="635" t="s">
        <v>94</v>
      </c>
      <c r="E35" s="636">
        <v>4</v>
      </c>
      <c r="F35" s="636">
        <v>4</v>
      </c>
      <c r="G35" s="636">
        <v>0.02</v>
      </c>
      <c r="H35" s="636">
        <v>3.14</v>
      </c>
      <c r="I35" s="637">
        <v>0.02</v>
      </c>
      <c r="J35" s="633"/>
      <c r="K35" s="637">
        <v>29.36</v>
      </c>
      <c r="L35" s="633">
        <v>429</v>
      </c>
      <c r="M35" s="634">
        <f t="shared" si="1"/>
        <v>1.716</v>
      </c>
    </row>
    <row r="36" spans="1:13" ht="63.75" customHeight="1" thickBot="1">
      <c r="A36" s="1038"/>
      <c r="B36" s="1038"/>
      <c r="C36" s="696"/>
      <c r="D36" s="635" t="s">
        <v>103</v>
      </c>
      <c r="E36" s="697">
        <v>50</v>
      </c>
      <c r="F36" s="89">
        <v>50</v>
      </c>
      <c r="G36" s="89">
        <v>10</v>
      </c>
      <c r="H36" s="89">
        <v>4.9</v>
      </c>
      <c r="I36" s="89"/>
      <c r="J36" s="190"/>
      <c r="K36" s="190">
        <v>84</v>
      </c>
      <c r="L36" s="633">
        <v>429</v>
      </c>
      <c r="M36" s="634">
        <f t="shared" si="1"/>
        <v>21.45</v>
      </c>
    </row>
    <row r="37" spans="1:13" ht="63.75" customHeight="1" thickBot="1">
      <c r="A37" s="1038"/>
      <c r="B37" s="1038"/>
      <c r="C37" s="696"/>
      <c r="D37" s="635" t="s">
        <v>120</v>
      </c>
      <c r="E37" s="636">
        <v>8</v>
      </c>
      <c r="F37" s="636">
        <v>7</v>
      </c>
      <c r="G37" s="636">
        <v>0.09</v>
      </c>
      <c r="H37" s="636"/>
      <c r="I37" s="637">
        <v>0.64</v>
      </c>
      <c r="J37" s="633"/>
      <c r="K37" s="637">
        <v>2.9</v>
      </c>
      <c r="L37" s="633">
        <v>24.2</v>
      </c>
      <c r="M37" s="634">
        <f t="shared" si="1"/>
        <v>0.1936</v>
      </c>
    </row>
    <row r="38" spans="1:13" ht="63.75" customHeight="1" thickBot="1">
      <c r="A38" s="1038"/>
      <c r="B38" s="1038"/>
      <c r="C38" s="696"/>
      <c r="D38" s="635" t="s">
        <v>105</v>
      </c>
      <c r="E38" s="636">
        <v>20</v>
      </c>
      <c r="F38" s="636">
        <v>16</v>
      </c>
      <c r="G38" s="636">
        <v>0.05</v>
      </c>
      <c r="H38" s="636">
        <v>0.02</v>
      </c>
      <c r="I38" s="637">
        <v>1.15</v>
      </c>
      <c r="J38" s="633"/>
      <c r="K38" s="637">
        <v>5.4</v>
      </c>
      <c r="L38" s="633">
        <v>20.9</v>
      </c>
      <c r="M38" s="634">
        <f t="shared" si="1"/>
        <v>0.418</v>
      </c>
    </row>
    <row r="39" spans="1:13" ht="63.75" customHeight="1" thickBot="1">
      <c r="A39" s="1038"/>
      <c r="B39" s="1038"/>
      <c r="C39" s="696"/>
      <c r="D39" s="635"/>
      <c r="E39" s="636"/>
      <c r="F39" s="636"/>
      <c r="G39" s="636"/>
      <c r="H39" s="636"/>
      <c r="I39" s="637"/>
      <c r="J39" s="633"/>
      <c r="K39" s="637"/>
      <c r="L39" s="633"/>
      <c r="M39" s="634">
        <f t="shared" si="1"/>
        <v>0</v>
      </c>
    </row>
    <row r="40" spans="1:13" ht="63.75" customHeight="1" thickBot="1">
      <c r="A40" s="1038"/>
      <c r="B40" s="1038"/>
      <c r="C40" s="698"/>
      <c r="D40" s="638" t="s">
        <v>18</v>
      </c>
      <c r="E40" s="639">
        <v>3</v>
      </c>
      <c r="F40" s="640">
        <v>3</v>
      </c>
      <c r="G40" s="640"/>
      <c r="H40" s="640">
        <v>2.81</v>
      </c>
      <c r="I40" s="641"/>
      <c r="J40" s="642"/>
      <c r="K40" s="643">
        <v>26.19</v>
      </c>
      <c r="L40" s="644">
        <v>80.6</v>
      </c>
      <c r="M40" s="645">
        <f>L40*E40/1000</f>
        <v>0.2418</v>
      </c>
    </row>
    <row r="41" spans="1:13" ht="63.75" customHeight="1" thickBot="1">
      <c r="A41" s="1039"/>
      <c r="B41" s="1039"/>
      <c r="C41" s="699"/>
      <c r="D41" s="635" t="s">
        <v>123</v>
      </c>
      <c r="E41" s="636">
        <v>1</v>
      </c>
      <c r="F41" s="636">
        <v>1</v>
      </c>
      <c r="G41" s="636">
        <v>0.09</v>
      </c>
      <c r="H41" s="636">
        <v>0.01</v>
      </c>
      <c r="I41" s="637">
        <v>0.7</v>
      </c>
      <c r="J41" s="633"/>
      <c r="K41" s="637">
        <v>3.17</v>
      </c>
      <c r="L41" s="633">
        <v>27.5</v>
      </c>
      <c r="M41" s="634">
        <f t="shared" si="1"/>
        <v>0.0275</v>
      </c>
    </row>
    <row r="42" spans="1:13" ht="63.75" customHeight="1" thickBot="1">
      <c r="A42" s="1018"/>
      <c r="B42" s="1018"/>
      <c r="C42" s="1018"/>
      <c r="D42" s="1018"/>
      <c r="E42" s="1018"/>
      <c r="F42" s="1018"/>
      <c r="G42" s="35">
        <f>SUM(G33:G41)</f>
        <v>13.89</v>
      </c>
      <c r="H42" s="35">
        <f>SUM(H33:H41)</f>
        <v>12.71</v>
      </c>
      <c r="I42" s="35">
        <f>SUM(I33:I41)</f>
        <v>27.209999999999997</v>
      </c>
      <c r="J42" s="220"/>
      <c r="K42" s="220">
        <f>SUM(K33:K41)</f>
        <v>286.62</v>
      </c>
      <c r="L42" s="220"/>
      <c r="M42" s="220">
        <f>SUM(M33:M41)</f>
        <v>29.1509</v>
      </c>
    </row>
    <row r="43" spans="1:13" ht="63.75" customHeight="1" thickBot="1">
      <c r="A43" s="1045" t="s">
        <v>267</v>
      </c>
      <c r="B43" s="1046">
        <v>150</v>
      </c>
      <c r="C43" s="1050">
        <v>67</v>
      </c>
      <c r="D43" s="309" t="s">
        <v>280</v>
      </c>
      <c r="E43" s="310">
        <v>5</v>
      </c>
      <c r="F43" s="310">
        <v>5</v>
      </c>
      <c r="G43" s="310"/>
      <c r="H43" s="310">
        <v>0.22</v>
      </c>
      <c r="I43" s="310">
        <v>0.31</v>
      </c>
      <c r="J43" s="310">
        <v>0.6</v>
      </c>
      <c r="K43" s="310">
        <v>13.95</v>
      </c>
      <c r="L43" s="356">
        <v>214.5</v>
      </c>
      <c r="M43" s="355">
        <f>L43*E43/1000</f>
        <v>1.0725</v>
      </c>
    </row>
    <row r="44" spans="1:13" ht="63.75" customHeight="1" thickBot="1">
      <c r="A44" s="1045"/>
      <c r="B44" s="1046"/>
      <c r="C44" s="1051"/>
      <c r="D44" s="309" t="s">
        <v>269</v>
      </c>
      <c r="E44" s="310">
        <v>4</v>
      </c>
      <c r="F44" s="310">
        <v>4</v>
      </c>
      <c r="G44" s="310">
        <v>0.053</v>
      </c>
      <c r="H44" s="310"/>
      <c r="I44" s="310">
        <v>1.96</v>
      </c>
      <c r="J44" s="310">
        <v>0.45</v>
      </c>
      <c r="K44" s="310">
        <v>8.28</v>
      </c>
      <c r="L44" s="356">
        <v>203.5</v>
      </c>
      <c r="M44" s="355">
        <f>L44*E44/1000</f>
        <v>0.814</v>
      </c>
    </row>
    <row r="45" spans="1:13" ht="63.75" customHeight="1" thickBot="1">
      <c r="A45" s="1045"/>
      <c r="B45" s="1046"/>
      <c r="C45" s="1052"/>
      <c r="D45" s="309" t="s">
        <v>13</v>
      </c>
      <c r="E45" s="316">
        <v>10</v>
      </c>
      <c r="F45" s="316">
        <v>10</v>
      </c>
      <c r="G45" s="316"/>
      <c r="H45" s="316"/>
      <c r="I45" s="316">
        <v>9.5</v>
      </c>
      <c r="J45" s="685"/>
      <c r="K45" s="685">
        <v>39</v>
      </c>
      <c r="L45" s="356">
        <v>43.89</v>
      </c>
      <c r="M45" s="355">
        <f>L45*E45/1000</f>
        <v>0.43889999999999996</v>
      </c>
    </row>
    <row r="46" spans="1:13" ht="63.75" customHeight="1" thickBot="1">
      <c r="A46" s="784"/>
      <c r="B46" s="785"/>
      <c r="C46" s="785"/>
      <c r="D46" s="785"/>
      <c r="E46" s="785"/>
      <c r="F46" s="786"/>
      <c r="G46" s="35">
        <f>SUM(G43,G45)</f>
        <v>0</v>
      </c>
      <c r="H46" s="35">
        <f>SUM(H43:H45)</f>
        <v>0.22</v>
      </c>
      <c r="I46" s="35">
        <f>SUM(I43:I45)</f>
        <v>11.77</v>
      </c>
      <c r="J46" s="220"/>
      <c r="K46" s="220">
        <f>SUM(K43:K45)</f>
        <v>61.23</v>
      </c>
      <c r="L46" s="331"/>
      <c r="M46" s="355">
        <f>M43+M44+M45</f>
        <v>2.3253999999999997</v>
      </c>
    </row>
    <row r="47" spans="1:13" ht="63.75" customHeight="1" thickBot="1">
      <c r="A47" s="90" t="s">
        <v>44</v>
      </c>
      <c r="B47" s="91">
        <v>35</v>
      </c>
      <c r="C47" s="91"/>
      <c r="D47" s="92" t="s">
        <v>25</v>
      </c>
      <c r="E47" s="89">
        <v>35</v>
      </c>
      <c r="F47" s="89">
        <v>35</v>
      </c>
      <c r="G47" s="89">
        <v>1.82</v>
      </c>
      <c r="H47" s="89">
        <v>0.42</v>
      </c>
      <c r="I47" s="89">
        <v>15.48</v>
      </c>
      <c r="J47" s="190"/>
      <c r="K47" s="190">
        <v>74.9</v>
      </c>
      <c r="L47" s="356">
        <v>53.16</v>
      </c>
      <c r="M47" s="355">
        <f>L47*E47/1000</f>
        <v>1.8605999999999998</v>
      </c>
    </row>
    <row r="48" spans="1:13" ht="63.75" customHeight="1" thickBot="1">
      <c r="A48" s="1019" t="s">
        <v>29</v>
      </c>
      <c r="B48" s="1019"/>
      <c r="C48" s="1019"/>
      <c r="D48" s="1019"/>
      <c r="E48" s="1019"/>
      <c r="F48" s="1019"/>
      <c r="G48" s="35">
        <f>G32+G42+G46+G47</f>
        <v>19.29</v>
      </c>
      <c r="H48" s="35">
        <f>H32+H42+H46+H47</f>
        <v>15.750000000000002</v>
      </c>
      <c r="I48" s="35">
        <f>I32+I42+I46+I47</f>
        <v>66.15</v>
      </c>
      <c r="J48" s="220"/>
      <c r="K48" s="220">
        <f>L32+K42+K46+K47</f>
        <v>422.75</v>
      </c>
      <c r="L48" s="220"/>
      <c r="M48" s="220">
        <f>M32+M42+M46+M47</f>
        <v>40.306</v>
      </c>
    </row>
    <row r="49" spans="1:13" ht="63.75" customHeight="1" thickBot="1">
      <c r="A49" s="1019" t="s">
        <v>26</v>
      </c>
      <c r="B49" s="1019"/>
      <c r="C49" s="1019"/>
      <c r="D49" s="1019"/>
      <c r="E49" s="1019"/>
      <c r="F49" s="1019"/>
      <c r="G49" s="1019"/>
      <c r="H49" s="1019"/>
      <c r="I49" s="1019"/>
      <c r="J49" s="1026"/>
      <c r="K49" s="1026"/>
      <c r="L49" s="369"/>
      <c r="M49" s="355">
        <f>L49*E49/1000</f>
        <v>0</v>
      </c>
    </row>
    <row r="50" spans="1:13" ht="63.75" customHeight="1" thickBot="1">
      <c r="A50" s="1031" t="s">
        <v>301</v>
      </c>
      <c r="B50" s="1036">
        <v>150</v>
      </c>
      <c r="C50" s="1022">
        <v>24</v>
      </c>
      <c r="D50" s="92" t="s">
        <v>11</v>
      </c>
      <c r="E50" s="89">
        <v>5</v>
      </c>
      <c r="F50" s="89">
        <v>5</v>
      </c>
      <c r="G50" s="89">
        <v>0.02</v>
      </c>
      <c r="H50" s="89">
        <v>3.92</v>
      </c>
      <c r="I50" s="89">
        <v>0.02</v>
      </c>
      <c r="J50" s="190"/>
      <c r="K50" s="190">
        <v>36.7</v>
      </c>
      <c r="L50" s="356">
        <v>429</v>
      </c>
      <c r="M50" s="355">
        <f>L50*E50/1000</f>
        <v>2.145</v>
      </c>
    </row>
    <row r="51" spans="1:13" ht="63.75" customHeight="1" thickBot="1">
      <c r="A51" s="1031"/>
      <c r="B51" s="1036"/>
      <c r="C51" s="1023"/>
      <c r="D51" s="92" t="s">
        <v>41</v>
      </c>
      <c r="E51" s="89">
        <v>100</v>
      </c>
      <c r="F51" s="89">
        <v>100</v>
      </c>
      <c r="G51" s="89">
        <v>2.8</v>
      </c>
      <c r="H51" s="89">
        <v>3.2</v>
      </c>
      <c r="I51" s="89">
        <v>4.7</v>
      </c>
      <c r="J51" s="190"/>
      <c r="K51" s="190">
        <v>59</v>
      </c>
      <c r="L51" s="356">
        <v>39.6</v>
      </c>
      <c r="M51" s="355">
        <f>L51*E51/1000</f>
        <v>3.96</v>
      </c>
    </row>
    <row r="52" spans="1:13" ht="63.75" customHeight="1" thickBot="1">
      <c r="A52" s="1031"/>
      <c r="B52" s="1036"/>
      <c r="C52" s="1023"/>
      <c r="D52" s="92" t="s">
        <v>40</v>
      </c>
      <c r="E52" s="89">
        <v>4</v>
      </c>
      <c r="F52" s="89">
        <v>4</v>
      </c>
      <c r="G52" s="89">
        <v>0.64</v>
      </c>
      <c r="H52" s="89">
        <v>1.03</v>
      </c>
      <c r="I52" s="89">
        <v>3.82</v>
      </c>
      <c r="J52" s="190"/>
      <c r="K52" s="190">
        <v>15.6</v>
      </c>
      <c r="L52" s="356">
        <v>43.89</v>
      </c>
      <c r="M52" s="355">
        <f>L52*E52/1000</f>
        <v>0.17556</v>
      </c>
    </row>
    <row r="53" spans="1:13" ht="63.75" customHeight="1" thickBot="1">
      <c r="A53" s="1031"/>
      <c r="B53" s="1036"/>
      <c r="C53" s="1024"/>
      <c r="D53" s="544" t="s">
        <v>297</v>
      </c>
      <c r="E53" s="88">
        <v>45</v>
      </c>
      <c r="F53" s="88">
        <v>45</v>
      </c>
      <c r="G53" s="88">
        <v>4.72</v>
      </c>
      <c r="H53" s="88">
        <v>1.03</v>
      </c>
      <c r="I53" s="88">
        <v>28.62</v>
      </c>
      <c r="J53" s="88"/>
      <c r="K53" s="227">
        <v>146.25</v>
      </c>
      <c r="L53" s="545">
        <v>49.5</v>
      </c>
      <c r="M53" s="545">
        <f>L53*E53/1000</f>
        <v>2.2275</v>
      </c>
    </row>
    <row r="54" spans="1:13" ht="63.75" customHeight="1" thickBot="1">
      <c r="A54" s="1018"/>
      <c r="B54" s="1018"/>
      <c r="C54" s="1018"/>
      <c r="D54" s="1018"/>
      <c r="E54" s="1018"/>
      <c r="F54" s="1018"/>
      <c r="G54" s="35">
        <f>SUM(G50:G53)</f>
        <v>8.18</v>
      </c>
      <c r="H54" s="35">
        <f>SUM(H50:H53)</f>
        <v>9.18</v>
      </c>
      <c r="I54" s="35">
        <f>SUM(I50:I53)</f>
        <v>37.16</v>
      </c>
      <c r="J54" s="220"/>
      <c r="K54" s="220">
        <f>SUM(K50:K53)</f>
        <v>257.55</v>
      </c>
      <c r="L54" s="220"/>
      <c r="M54" s="220">
        <f>SUM(M43:M46)</f>
        <v>4.650799999999999</v>
      </c>
    </row>
    <row r="55" spans="1:13" ht="63.75" customHeight="1" thickBot="1">
      <c r="A55" s="1041" t="s">
        <v>74</v>
      </c>
      <c r="B55" s="1042">
        <v>200</v>
      </c>
      <c r="C55" s="1047">
        <v>56</v>
      </c>
      <c r="D55" s="92" t="s">
        <v>35</v>
      </c>
      <c r="E55" s="89">
        <v>1</v>
      </c>
      <c r="F55" s="89">
        <v>1</v>
      </c>
      <c r="G55" s="89">
        <v>0.24</v>
      </c>
      <c r="H55" s="89">
        <v>0.17</v>
      </c>
      <c r="I55" s="89">
        <v>0.24</v>
      </c>
      <c r="J55" s="190"/>
      <c r="K55" s="190">
        <v>3.8</v>
      </c>
      <c r="L55" s="356">
        <v>605</v>
      </c>
      <c r="M55" s="355">
        <f>L55*E55/1000</f>
        <v>0.605</v>
      </c>
    </row>
    <row r="56" spans="1:13" ht="63.75" customHeight="1" thickBot="1">
      <c r="A56" s="1041"/>
      <c r="B56" s="1042"/>
      <c r="C56" s="1048"/>
      <c r="D56" s="92" t="s">
        <v>41</v>
      </c>
      <c r="E56" s="683">
        <v>50</v>
      </c>
      <c r="F56" s="89">
        <v>50</v>
      </c>
      <c r="G56" s="89">
        <v>1.4</v>
      </c>
      <c r="H56" s="89">
        <v>1.6</v>
      </c>
      <c r="I56" s="89">
        <v>2.35</v>
      </c>
      <c r="J56" s="190">
        <v>0.65</v>
      </c>
      <c r="K56" s="190">
        <v>29</v>
      </c>
      <c r="L56" s="356">
        <v>39.6</v>
      </c>
      <c r="M56" s="355">
        <f>L56*E56/1000</f>
        <v>1.98</v>
      </c>
    </row>
    <row r="57" spans="1:13" ht="63.75" customHeight="1" thickBot="1">
      <c r="A57" s="1041"/>
      <c r="B57" s="1042"/>
      <c r="C57" s="1049"/>
      <c r="D57" s="92" t="s">
        <v>40</v>
      </c>
      <c r="E57" s="74">
        <v>10</v>
      </c>
      <c r="F57" s="74">
        <v>10</v>
      </c>
      <c r="G57" s="74"/>
      <c r="H57" s="74"/>
      <c r="I57" s="74">
        <v>9.98</v>
      </c>
      <c r="J57" s="203"/>
      <c r="K57" s="203">
        <v>94.7</v>
      </c>
      <c r="L57" s="356">
        <v>43.89</v>
      </c>
      <c r="M57" s="355">
        <f>L57*E57/1000</f>
        <v>0.43889999999999996</v>
      </c>
    </row>
    <row r="58" spans="1:13" ht="63.75" customHeight="1" thickBot="1">
      <c r="A58" s="1018"/>
      <c r="B58" s="1018"/>
      <c r="C58" s="1018"/>
      <c r="D58" s="1018"/>
      <c r="E58" s="1018"/>
      <c r="F58" s="1018"/>
      <c r="G58" s="35">
        <f>SUM(G55:G57)</f>
        <v>1.64</v>
      </c>
      <c r="H58" s="35">
        <f>SUM(H55:H57)</f>
        <v>1.77</v>
      </c>
      <c r="I58" s="35">
        <f>SUM(I55:I57)</f>
        <v>12.57</v>
      </c>
      <c r="J58" s="220"/>
      <c r="K58" s="220">
        <f>SUM(K55:K57)</f>
        <v>127.5</v>
      </c>
      <c r="L58" s="220"/>
      <c r="M58" s="220">
        <f>SUM(M55:M57)</f>
        <v>3.0239</v>
      </c>
    </row>
    <row r="59" spans="1:13" s="289" customFormat="1" ht="64.5" customHeight="1" thickBot="1">
      <c r="A59" s="626" t="s">
        <v>420</v>
      </c>
      <c r="B59" s="34">
        <v>20</v>
      </c>
      <c r="C59" s="34"/>
      <c r="D59" s="81" t="s">
        <v>420</v>
      </c>
      <c r="E59" s="70">
        <v>20</v>
      </c>
      <c r="F59" s="70">
        <v>20</v>
      </c>
      <c r="G59" s="70">
        <v>0.7</v>
      </c>
      <c r="H59" s="70">
        <v>0.24</v>
      </c>
      <c r="I59" s="70">
        <v>14.6</v>
      </c>
      <c r="J59" s="187"/>
      <c r="K59" s="187">
        <v>61.8</v>
      </c>
      <c r="L59" s="666">
        <v>77</v>
      </c>
      <c r="M59" s="509">
        <f>L59*E59/1000</f>
        <v>1.54</v>
      </c>
    </row>
    <row r="60" spans="1:13" ht="63.75" customHeight="1" thickBot="1">
      <c r="A60" s="1043"/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382"/>
      <c r="M60" s="355">
        <f>L60*E60/1000</f>
        <v>0</v>
      </c>
    </row>
    <row r="61" spans="1:13" ht="63.75" customHeight="1" thickBot="1">
      <c r="A61" s="97" t="s">
        <v>46</v>
      </c>
      <c r="B61" s="35">
        <v>30</v>
      </c>
      <c r="C61" s="35"/>
      <c r="D61" s="92" t="s">
        <v>46</v>
      </c>
      <c r="E61" s="89">
        <v>30</v>
      </c>
      <c r="F61" s="89">
        <v>30</v>
      </c>
      <c r="G61" s="89">
        <v>2.13</v>
      </c>
      <c r="H61" s="89">
        <v>0.33</v>
      </c>
      <c r="I61" s="89">
        <v>13.9</v>
      </c>
      <c r="J61" s="190"/>
      <c r="K61" s="190">
        <v>68.7</v>
      </c>
      <c r="L61" s="356">
        <v>60.18</v>
      </c>
      <c r="M61" s="355">
        <f>L61*E61/1000</f>
        <v>1.8054000000000001</v>
      </c>
    </row>
    <row r="62" spans="1:13" ht="63.75" customHeight="1" thickBot="1">
      <c r="A62" s="1019" t="s">
        <v>31</v>
      </c>
      <c r="B62" s="1019"/>
      <c r="C62" s="1019"/>
      <c r="D62" s="1019"/>
      <c r="E62" s="1019"/>
      <c r="F62" s="1019"/>
      <c r="G62" s="35">
        <f>G54+G58+G59+G61</f>
        <v>12.649999999999999</v>
      </c>
      <c r="H62" s="35">
        <f>H54+H58+H59+H61</f>
        <v>11.52</v>
      </c>
      <c r="I62" s="35">
        <f>I54+I58+I59+I61</f>
        <v>78.23</v>
      </c>
      <c r="J62" s="220"/>
      <c r="K62" s="220">
        <f>K54+K58+K59+K61</f>
        <v>515.5500000000001</v>
      </c>
      <c r="L62" s="220"/>
      <c r="M62" s="220">
        <f>M54+M58+M59+M61</f>
        <v>11.020100000000001</v>
      </c>
    </row>
    <row r="63" spans="1:13" ht="63.75" customHeight="1" thickBot="1">
      <c r="A63" s="1019" t="s">
        <v>32</v>
      </c>
      <c r="B63" s="1019"/>
      <c r="C63" s="1019"/>
      <c r="D63" s="1019"/>
      <c r="E63" s="1019"/>
      <c r="F63" s="1019"/>
      <c r="G63" s="35">
        <f>G21+G24+G48+G62</f>
        <v>43.17</v>
      </c>
      <c r="H63" s="35">
        <f>H21+H24+H48+H62</f>
        <v>45.18000000000001</v>
      </c>
      <c r="I63" s="35">
        <f>I21+I24+I48+I62</f>
        <v>183.21</v>
      </c>
      <c r="J63" s="220"/>
      <c r="K63" s="220">
        <f>K21+K24+K48+K62</f>
        <v>1437.4700000000003</v>
      </c>
      <c r="L63" s="384"/>
      <c r="M63" s="384">
        <f>M21+M24+M48+M62</f>
        <v>70.03685</v>
      </c>
    </row>
    <row r="64" spans="1:13" ht="60" customHeight="1" thickBot="1">
      <c r="A64" s="1019"/>
      <c r="B64" s="1019"/>
      <c r="C64" s="1019"/>
      <c r="D64" s="1019"/>
      <c r="E64" s="1019"/>
      <c r="F64" s="1019"/>
      <c r="G64" s="35"/>
      <c r="H64" s="35"/>
      <c r="I64" s="35"/>
      <c r="J64" s="220"/>
      <c r="K64" s="220"/>
      <c r="L64" s="369"/>
      <c r="M64" s="355">
        <f>L64*E64/1000</f>
        <v>0</v>
      </c>
    </row>
    <row r="65" spans="1:13" ht="60" customHeight="1">
      <c r="A65" s="11"/>
      <c r="B65" s="11"/>
      <c r="C65" s="11"/>
      <c r="D65" s="12"/>
      <c r="E65" s="13"/>
      <c r="F65" s="13"/>
      <c r="G65" s="13"/>
      <c r="H65" s="13"/>
      <c r="I65" s="13"/>
      <c r="J65" s="13"/>
      <c r="K65" s="13"/>
      <c r="L65" s="383"/>
      <c r="M65" s="355">
        <f>L65*E65/1000</f>
        <v>0</v>
      </c>
    </row>
    <row r="66" spans="1:12" ht="33.75">
      <c r="A66" s="5"/>
      <c r="B66" s="5"/>
      <c r="C66" s="5"/>
      <c r="D66" s="6"/>
      <c r="E66" s="7"/>
      <c r="F66" s="7"/>
      <c r="G66" s="7"/>
      <c r="H66" s="7"/>
      <c r="I66" s="7"/>
      <c r="J66" s="7"/>
      <c r="K66" s="7"/>
      <c r="L66" s="7"/>
    </row>
    <row r="67" spans="1:12" ht="33.75">
      <c r="A67" s="5"/>
      <c r="B67" s="5"/>
      <c r="C67" s="5"/>
      <c r="D67" s="6"/>
      <c r="E67" s="7"/>
      <c r="F67" s="7"/>
      <c r="G67" s="7"/>
      <c r="H67" s="7"/>
      <c r="I67" s="7"/>
      <c r="J67" s="7"/>
      <c r="K67" s="7"/>
      <c r="L67" s="7"/>
    </row>
  </sheetData>
  <sheetProtection/>
  <mergeCells count="40">
    <mergeCell ref="A60:K60"/>
    <mergeCell ref="A62:F62"/>
    <mergeCell ref="A43:A45"/>
    <mergeCell ref="B43:B45"/>
    <mergeCell ref="A46:F46"/>
    <mergeCell ref="A48:F48"/>
    <mergeCell ref="A49:K49"/>
    <mergeCell ref="C50:C53"/>
    <mergeCell ref="C55:C57"/>
    <mergeCell ref="C43:C45"/>
    <mergeCell ref="A33:A41"/>
    <mergeCell ref="A55:A57"/>
    <mergeCell ref="B55:B57"/>
    <mergeCell ref="A58:F58"/>
    <mergeCell ref="A50:A53"/>
    <mergeCell ref="B50:B53"/>
    <mergeCell ref="A64:F64"/>
    <mergeCell ref="A63:F63"/>
    <mergeCell ref="A54:F54"/>
    <mergeCell ref="A26:A31"/>
    <mergeCell ref="B26:B31"/>
    <mergeCell ref="B17:B19"/>
    <mergeCell ref="B33:B41"/>
    <mergeCell ref="A25:K25"/>
    <mergeCell ref="A32:F32"/>
    <mergeCell ref="A42:F42"/>
    <mergeCell ref="A6:K6"/>
    <mergeCell ref="A8:K8"/>
    <mergeCell ref="A9:A12"/>
    <mergeCell ref="B9:B12"/>
    <mergeCell ref="C14:C15"/>
    <mergeCell ref="A14:A15"/>
    <mergeCell ref="B14:B15"/>
    <mergeCell ref="A13:F13"/>
    <mergeCell ref="A16:F16"/>
    <mergeCell ref="A20:F20"/>
    <mergeCell ref="A21:F21"/>
    <mergeCell ref="A22:K22"/>
    <mergeCell ref="C17:C19"/>
    <mergeCell ref="A17:A19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N65"/>
  <sheetViews>
    <sheetView tabSelected="1" zoomScale="24" zoomScaleNormal="24" zoomScaleSheetLayoutView="21" zoomScalePageLayoutView="0" workbookViewId="0" topLeftCell="A43">
      <selection activeCell="B9" sqref="B9:B12"/>
    </sheetView>
  </sheetViews>
  <sheetFormatPr defaultColWidth="9.140625" defaultRowHeight="15"/>
  <cols>
    <col min="1" max="1" width="99.140625" style="3" customWidth="1"/>
    <col min="2" max="3" width="32.28125" style="3" customWidth="1"/>
    <col min="4" max="4" width="77.57421875" style="0" customWidth="1"/>
    <col min="5" max="5" width="36.7109375" style="2" customWidth="1"/>
    <col min="6" max="6" width="32.421875" style="2" customWidth="1"/>
    <col min="7" max="7" width="29.7109375" style="2" customWidth="1"/>
    <col min="8" max="8" width="28.7109375" style="2" customWidth="1"/>
    <col min="9" max="10" width="30.7109375" style="2" customWidth="1"/>
    <col min="11" max="11" width="43.28125" style="2" customWidth="1"/>
    <col min="12" max="12" width="39.28125" style="2" customWidth="1"/>
    <col min="13" max="13" width="30.421875" style="241" customWidth="1"/>
  </cols>
  <sheetData>
    <row r="3" spans="1:13" ht="92.25">
      <c r="A3" s="17"/>
      <c r="B3" s="18"/>
      <c r="C3" s="18"/>
      <c r="D3" s="125" t="s">
        <v>156</v>
      </c>
      <c r="E3" s="103"/>
      <c r="F3" s="19"/>
      <c r="G3" s="19"/>
      <c r="H3" s="19"/>
      <c r="I3" s="19"/>
      <c r="J3" s="19"/>
      <c r="K3" s="25" t="s">
        <v>443</v>
      </c>
      <c r="L3" s="25"/>
      <c r="M3" s="240"/>
    </row>
    <row r="4" spans="1:13" ht="62.25" thickBot="1">
      <c r="A4" s="59"/>
      <c r="B4" s="84"/>
      <c r="C4" s="84"/>
      <c r="D4" s="61" t="s">
        <v>176</v>
      </c>
      <c r="E4" s="61"/>
      <c r="F4" s="61"/>
      <c r="G4" s="61"/>
      <c r="H4" s="61"/>
      <c r="I4" s="30"/>
      <c r="J4" s="32"/>
      <c r="K4" s="61"/>
      <c r="L4" s="61"/>
      <c r="M4" s="240"/>
    </row>
    <row r="5" spans="1:13" ht="125.25" customHeight="1" thickBot="1">
      <c r="A5" s="86" t="s">
        <v>0</v>
      </c>
      <c r="B5" s="86" t="s">
        <v>1</v>
      </c>
      <c r="C5" s="455" t="s">
        <v>285</v>
      </c>
      <c r="D5" s="86" t="s">
        <v>2</v>
      </c>
      <c r="E5" s="86" t="s">
        <v>3</v>
      </c>
      <c r="F5" s="86" t="s">
        <v>4</v>
      </c>
      <c r="G5" s="86" t="s">
        <v>5</v>
      </c>
      <c r="H5" s="86" t="s">
        <v>6</v>
      </c>
      <c r="I5" s="86" t="s">
        <v>7</v>
      </c>
      <c r="J5" s="510" t="s">
        <v>284</v>
      </c>
      <c r="K5" s="226" t="s">
        <v>8</v>
      </c>
      <c r="L5" s="380" t="s">
        <v>260</v>
      </c>
      <c r="M5" s="355" t="s">
        <v>237</v>
      </c>
    </row>
    <row r="6" spans="1:13" ht="63.75" customHeight="1" thickBot="1">
      <c r="A6" s="1019" t="s">
        <v>9</v>
      </c>
      <c r="B6" s="1019"/>
      <c r="C6" s="1019"/>
      <c r="D6" s="1019"/>
      <c r="E6" s="1019"/>
      <c r="F6" s="1019"/>
      <c r="G6" s="1019"/>
      <c r="H6" s="1019"/>
      <c r="I6" s="1019"/>
      <c r="J6" s="1026"/>
      <c r="K6" s="1026"/>
      <c r="L6" s="369"/>
      <c r="M6" s="355"/>
    </row>
    <row r="7" spans="1:13" ht="63.75" customHeight="1" thickBot="1">
      <c r="A7" s="90"/>
      <c r="B7" s="87"/>
      <c r="C7" s="87"/>
      <c r="D7" s="92"/>
      <c r="E7" s="89"/>
      <c r="F7" s="89"/>
      <c r="G7" s="89"/>
      <c r="H7" s="89"/>
      <c r="I7" s="89"/>
      <c r="J7" s="190"/>
      <c r="K7" s="190"/>
      <c r="L7" s="356"/>
      <c r="M7" s="355"/>
    </row>
    <row r="8" spans="1:13" ht="63.75" customHeight="1" thickBot="1">
      <c r="A8" s="1018"/>
      <c r="B8" s="1018"/>
      <c r="C8" s="1018"/>
      <c r="D8" s="1018"/>
      <c r="E8" s="1018"/>
      <c r="F8" s="1018"/>
      <c r="G8" s="1018"/>
      <c r="H8" s="1018"/>
      <c r="I8" s="1018"/>
      <c r="J8" s="952"/>
      <c r="K8" s="952"/>
      <c r="L8" s="356"/>
      <c r="M8" s="355">
        <f>L8*E8/1000</f>
        <v>0</v>
      </c>
    </row>
    <row r="9" spans="1:13" ht="63.75" customHeight="1" thickBot="1">
      <c r="A9" s="765" t="s">
        <v>82</v>
      </c>
      <c r="B9" s="722">
        <v>150</v>
      </c>
      <c r="C9" s="151"/>
      <c r="D9" s="68" t="s">
        <v>85</v>
      </c>
      <c r="E9" s="398">
        <v>30</v>
      </c>
      <c r="F9" s="70">
        <v>30</v>
      </c>
      <c r="G9" s="70">
        <v>3.45</v>
      </c>
      <c r="H9" s="70">
        <v>0.98</v>
      </c>
      <c r="I9" s="70">
        <v>0.5</v>
      </c>
      <c r="J9" s="187"/>
      <c r="K9" s="187">
        <v>103.4</v>
      </c>
      <c r="L9" s="210">
        <v>55</v>
      </c>
      <c r="M9" s="320">
        <f>L9*E9/1000</f>
        <v>1.65</v>
      </c>
    </row>
    <row r="10" spans="1:13" ht="63.75" customHeight="1" thickBot="1">
      <c r="A10" s="723"/>
      <c r="B10" s="723"/>
      <c r="C10" s="424"/>
      <c r="D10" s="68" t="s">
        <v>11</v>
      </c>
      <c r="E10" s="74">
        <v>5</v>
      </c>
      <c r="F10" s="74">
        <v>5</v>
      </c>
      <c r="G10" s="74">
        <v>0.02</v>
      </c>
      <c r="H10" s="74">
        <v>3.92</v>
      </c>
      <c r="I10" s="74">
        <v>0.02</v>
      </c>
      <c r="J10" s="203"/>
      <c r="K10" s="203">
        <v>36.7</v>
      </c>
      <c r="L10" s="343">
        <v>429</v>
      </c>
      <c r="M10" s="320">
        <f>L10*E10/1000</f>
        <v>2.145</v>
      </c>
    </row>
    <row r="11" spans="1:13" ht="63.75" customHeight="1" thickBot="1">
      <c r="A11" s="723"/>
      <c r="B11" s="723"/>
      <c r="C11" s="424">
        <v>44</v>
      </c>
      <c r="D11" s="68" t="s">
        <v>24</v>
      </c>
      <c r="E11" s="70">
        <v>100</v>
      </c>
      <c r="F11" s="70">
        <v>100</v>
      </c>
      <c r="G11" s="70">
        <v>2.8</v>
      </c>
      <c r="H11" s="70">
        <v>3.2</v>
      </c>
      <c r="I11" s="70">
        <v>4.7</v>
      </c>
      <c r="J11" s="187">
        <v>1.3</v>
      </c>
      <c r="K11" s="187">
        <v>59</v>
      </c>
      <c r="L11" s="210">
        <v>39.6</v>
      </c>
      <c r="M11" s="320">
        <f>L11*E11/1000</f>
        <v>3.96</v>
      </c>
    </row>
    <row r="12" spans="1:13" ht="63.75" customHeight="1" thickBot="1">
      <c r="A12" s="723"/>
      <c r="B12" s="723"/>
      <c r="C12" s="424"/>
      <c r="D12" s="68" t="s">
        <v>40</v>
      </c>
      <c r="E12" s="70">
        <v>5</v>
      </c>
      <c r="F12" s="70">
        <v>5</v>
      </c>
      <c r="G12" s="70"/>
      <c r="H12" s="70"/>
      <c r="I12" s="70">
        <v>4.99</v>
      </c>
      <c r="J12" s="187"/>
      <c r="K12" s="187">
        <v>18.95</v>
      </c>
      <c r="L12" s="210">
        <v>43.89</v>
      </c>
      <c r="M12" s="320">
        <f>L12*E12/1000</f>
        <v>0.21944999999999998</v>
      </c>
    </row>
    <row r="13" spans="1:13" ht="63.75" customHeight="1" thickBot="1">
      <c r="A13" s="1018"/>
      <c r="B13" s="1018"/>
      <c r="C13" s="1018"/>
      <c r="D13" s="1018"/>
      <c r="E13" s="1018"/>
      <c r="F13" s="1018"/>
      <c r="G13" s="35">
        <f>SUM(G9:G12)</f>
        <v>6.27</v>
      </c>
      <c r="H13" s="35">
        <f>SUM(H9:H12)</f>
        <v>8.100000000000001</v>
      </c>
      <c r="I13" s="35">
        <f>SUM(I9:I12)</f>
        <v>10.21</v>
      </c>
      <c r="J13" s="220"/>
      <c r="K13" s="220">
        <f>SUM(K9:K12)</f>
        <v>218.05</v>
      </c>
      <c r="L13" s="220"/>
      <c r="M13" s="220">
        <f>SUM(M9:M12)</f>
        <v>7.97445</v>
      </c>
    </row>
    <row r="14" spans="1:13" ht="63.75" customHeight="1" thickBot="1">
      <c r="A14" s="1031" t="s">
        <v>87</v>
      </c>
      <c r="B14" s="1033" t="s">
        <v>278</v>
      </c>
      <c r="C14" s="1029"/>
      <c r="D14" s="92" t="s">
        <v>12</v>
      </c>
      <c r="E14" s="72">
        <v>35</v>
      </c>
      <c r="F14" s="72">
        <v>35</v>
      </c>
      <c r="G14" s="72">
        <v>2.49</v>
      </c>
      <c r="H14" s="72">
        <v>0.39</v>
      </c>
      <c r="I14" s="72">
        <v>16.24</v>
      </c>
      <c r="J14" s="206"/>
      <c r="K14" s="206">
        <v>80.15</v>
      </c>
      <c r="L14" s="356">
        <v>60.18</v>
      </c>
      <c r="M14" s="355">
        <f>L14*E14/1000</f>
        <v>2.1063</v>
      </c>
    </row>
    <row r="15" spans="1:13" ht="63.75" customHeight="1" thickBot="1">
      <c r="A15" s="1032"/>
      <c r="B15" s="1019"/>
      <c r="C15" s="1030"/>
      <c r="D15" s="92" t="s">
        <v>11</v>
      </c>
      <c r="E15" s="89">
        <v>8</v>
      </c>
      <c r="F15" s="89">
        <v>8</v>
      </c>
      <c r="G15" s="89">
        <v>0.03</v>
      </c>
      <c r="H15" s="89">
        <v>6.28</v>
      </c>
      <c r="I15" s="89">
        <v>0.04</v>
      </c>
      <c r="J15" s="190"/>
      <c r="K15" s="190">
        <v>58.72</v>
      </c>
      <c r="L15" s="356">
        <v>429</v>
      </c>
      <c r="M15" s="355">
        <f>L15*E15/1000</f>
        <v>3.432</v>
      </c>
    </row>
    <row r="16" spans="1:13" ht="63.75" customHeight="1" thickBot="1">
      <c r="A16" s="1018"/>
      <c r="B16" s="1018"/>
      <c r="C16" s="1018"/>
      <c r="D16" s="1018"/>
      <c r="E16" s="1018"/>
      <c r="F16" s="1018"/>
      <c r="G16" s="35">
        <f>SUM(G14:G15)</f>
        <v>2.52</v>
      </c>
      <c r="H16" s="35">
        <f>SUM(H14:H15)</f>
        <v>6.67</v>
      </c>
      <c r="I16" s="35">
        <f>SUM(I14:I15)</f>
        <v>16.279999999999998</v>
      </c>
      <c r="J16" s="220"/>
      <c r="K16" s="220">
        <f>SUM(K14:K15)</f>
        <v>138.87</v>
      </c>
      <c r="L16" s="220"/>
      <c r="M16" s="220">
        <f>SUM(M14:M15)</f>
        <v>5.5383</v>
      </c>
    </row>
    <row r="17" spans="1:13" ht="63.75" customHeight="1" thickBot="1">
      <c r="A17" s="1025" t="s">
        <v>270</v>
      </c>
      <c r="B17" s="1036">
        <v>200</v>
      </c>
      <c r="C17" s="1022">
        <v>21</v>
      </c>
      <c r="D17" s="92" t="s">
        <v>271</v>
      </c>
      <c r="E17" s="89">
        <v>1</v>
      </c>
      <c r="F17" s="89">
        <v>1</v>
      </c>
      <c r="G17" s="89"/>
      <c r="H17" s="89"/>
      <c r="I17" s="89"/>
      <c r="J17" s="190"/>
      <c r="K17" s="190"/>
      <c r="L17" s="356">
        <v>1100</v>
      </c>
      <c r="M17" s="355">
        <f>L17*E17/1000</f>
        <v>1.1</v>
      </c>
    </row>
    <row r="18" spans="1:13" ht="63.75" customHeight="1" thickBot="1">
      <c r="A18" s="1025"/>
      <c r="B18" s="1036"/>
      <c r="C18" s="1023"/>
      <c r="D18" s="92" t="s">
        <v>24</v>
      </c>
      <c r="E18" s="89">
        <v>100</v>
      </c>
      <c r="F18" s="89">
        <v>100</v>
      </c>
      <c r="G18" s="89">
        <v>2.8</v>
      </c>
      <c r="H18" s="89">
        <v>3.2</v>
      </c>
      <c r="I18" s="89">
        <v>4.7</v>
      </c>
      <c r="J18" s="190"/>
      <c r="K18" s="190">
        <v>59</v>
      </c>
      <c r="L18" s="356">
        <v>39.6</v>
      </c>
      <c r="M18" s="355">
        <f>L18*E18/1000</f>
        <v>3.96</v>
      </c>
    </row>
    <row r="19" spans="1:13" ht="63.75" customHeight="1" thickBot="1">
      <c r="A19" s="1025"/>
      <c r="B19" s="1036"/>
      <c r="C19" s="1024"/>
      <c r="D19" s="92" t="s">
        <v>13</v>
      </c>
      <c r="E19" s="74">
        <v>10</v>
      </c>
      <c r="F19" s="74">
        <v>10</v>
      </c>
      <c r="G19" s="74"/>
      <c r="H19" s="74"/>
      <c r="I19" s="74">
        <v>9.98</v>
      </c>
      <c r="J19" s="203"/>
      <c r="K19" s="203">
        <v>94.7</v>
      </c>
      <c r="L19" s="343">
        <v>43.89</v>
      </c>
      <c r="M19" s="355">
        <f>L19*E19/1000</f>
        <v>0.43889999999999996</v>
      </c>
    </row>
    <row r="20" spans="1:13" ht="63.75" customHeight="1" thickBot="1">
      <c r="A20" s="1018"/>
      <c r="B20" s="1018"/>
      <c r="C20" s="1018"/>
      <c r="D20" s="1018"/>
      <c r="E20" s="1018"/>
      <c r="F20" s="1018"/>
      <c r="G20" s="35">
        <f>SUM(G17:G19)</f>
        <v>2.8</v>
      </c>
      <c r="H20" s="35">
        <f>SUM(H17:H19)</f>
        <v>3.2</v>
      </c>
      <c r="I20" s="35">
        <f>SUM(I17:I19)</f>
        <v>14.68</v>
      </c>
      <c r="J20" s="220"/>
      <c r="K20" s="220">
        <f>SUM(K17:K19)</f>
        <v>153.7</v>
      </c>
      <c r="L20" s="220"/>
      <c r="M20" s="220">
        <f>SUM(M17:M19)</f>
        <v>5.498900000000001</v>
      </c>
    </row>
    <row r="21" spans="1:13" ht="63.75" customHeight="1" thickBot="1">
      <c r="A21" s="1019" t="s">
        <v>30</v>
      </c>
      <c r="B21" s="1019"/>
      <c r="C21" s="1019"/>
      <c r="D21" s="1019"/>
      <c r="E21" s="1019"/>
      <c r="F21" s="1019"/>
      <c r="G21" s="35">
        <f>G7+G13+G16+G20</f>
        <v>11.59</v>
      </c>
      <c r="H21" s="35">
        <f>H7+H13+H16+H20</f>
        <v>17.970000000000002</v>
      </c>
      <c r="I21" s="35">
        <f>I7+I13+I16+I20</f>
        <v>41.17</v>
      </c>
      <c r="J21" s="220"/>
      <c r="K21" s="220">
        <f>K7+K13+K16+K20</f>
        <v>510.62</v>
      </c>
      <c r="L21" s="220"/>
      <c r="M21" s="220">
        <f>M7+M13+M16+M20</f>
        <v>19.011650000000003</v>
      </c>
    </row>
    <row r="22" spans="1:13" ht="63.75" customHeight="1" thickBot="1">
      <c r="A22" s="1020" t="s">
        <v>14</v>
      </c>
      <c r="B22" s="1020"/>
      <c r="C22" s="1020"/>
      <c r="D22" s="1020"/>
      <c r="E22" s="1020"/>
      <c r="F22" s="1020"/>
      <c r="G22" s="1020"/>
      <c r="H22" s="1020"/>
      <c r="I22" s="1020"/>
      <c r="J22" s="1021"/>
      <c r="K22" s="1021"/>
      <c r="L22" s="381"/>
      <c r="M22" s="355">
        <f>L22*E22/1000</f>
        <v>0</v>
      </c>
    </row>
    <row r="23" spans="1:13" ht="63.75" customHeight="1" thickBot="1">
      <c r="A23" s="90" t="s">
        <v>10</v>
      </c>
      <c r="B23" s="87">
        <v>90</v>
      </c>
      <c r="C23" s="87"/>
      <c r="D23" s="92" t="s">
        <v>10</v>
      </c>
      <c r="E23" s="89">
        <v>90</v>
      </c>
      <c r="F23" s="89">
        <v>63</v>
      </c>
      <c r="G23" s="89">
        <v>0.81</v>
      </c>
      <c r="H23" s="89">
        <v>0.13</v>
      </c>
      <c r="I23" s="89">
        <v>5.1</v>
      </c>
      <c r="J23" s="190">
        <v>37.8</v>
      </c>
      <c r="K23" s="190">
        <v>25.2</v>
      </c>
      <c r="L23" s="356">
        <v>88</v>
      </c>
      <c r="M23" s="355">
        <f>L23*E23/1000</f>
        <v>7.92</v>
      </c>
    </row>
    <row r="24" spans="1:13" s="313" customFormat="1" ht="65.25" customHeight="1" thickBot="1">
      <c r="A24" s="90"/>
      <c r="B24" s="308"/>
      <c r="C24" s="308"/>
      <c r="D24" s="309"/>
      <c r="E24" s="310"/>
      <c r="F24" s="310"/>
      <c r="G24" s="310"/>
      <c r="H24" s="310"/>
      <c r="I24" s="311"/>
      <c r="J24" s="511"/>
      <c r="K24" s="312"/>
      <c r="L24" s="350"/>
      <c r="M24" s="355"/>
    </row>
    <row r="25" spans="1:13" ht="63.75" customHeight="1" thickBot="1">
      <c r="A25" s="1019" t="s">
        <v>16</v>
      </c>
      <c r="B25" s="1019"/>
      <c r="C25" s="1019"/>
      <c r="D25" s="1019"/>
      <c r="E25" s="1019"/>
      <c r="F25" s="1019"/>
      <c r="G25" s="1019"/>
      <c r="H25" s="1019"/>
      <c r="I25" s="1019"/>
      <c r="J25" s="1026"/>
      <c r="K25" s="1026"/>
      <c r="L25" s="369"/>
      <c r="M25" s="355">
        <f>L25*E25/1000</f>
        <v>0</v>
      </c>
    </row>
    <row r="26" spans="1:14" ht="63.75" customHeight="1" thickBot="1">
      <c r="A26" s="765" t="s">
        <v>142</v>
      </c>
      <c r="B26" s="722">
        <v>200</v>
      </c>
      <c r="C26" s="479"/>
      <c r="D26" s="94" t="s">
        <v>107</v>
      </c>
      <c r="E26" s="70">
        <v>15</v>
      </c>
      <c r="F26" s="70">
        <v>15</v>
      </c>
      <c r="G26" s="70">
        <v>3.03</v>
      </c>
      <c r="H26" s="70">
        <v>0.42</v>
      </c>
      <c r="I26" s="70"/>
      <c r="J26" s="187"/>
      <c r="K26" s="187">
        <v>15.9</v>
      </c>
      <c r="L26" s="210">
        <v>429</v>
      </c>
      <c r="M26" s="355">
        <f aca="true" t="shared" si="0" ref="M26:M31">E26*L26/1000</f>
        <v>6.435</v>
      </c>
      <c r="N26" s="355">
        <f>M26*E26/1000</f>
        <v>0.09652499999999999</v>
      </c>
    </row>
    <row r="27" spans="1:14" ht="63.75" customHeight="1" thickBot="1">
      <c r="A27" s="881"/>
      <c r="B27" s="881"/>
      <c r="C27" s="485"/>
      <c r="D27" s="80" t="s">
        <v>102</v>
      </c>
      <c r="E27" s="69">
        <v>80</v>
      </c>
      <c r="F27" s="69">
        <v>56</v>
      </c>
      <c r="G27" s="69">
        <v>1.01</v>
      </c>
      <c r="H27" s="69">
        <v>0.22</v>
      </c>
      <c r="I27" s="69">
        <v>9.13</v>
      </c>
      <c r="J27" s="209"/>
      <c r="K27" s="209">
        <v>44.8</v>
      </c>
      <c r="L27" s="343">
        <v>17.6</v>
      </c>
      <c r="M27" s="355">
        <f t="shared" si="0"/>
        <v>1.408</v>
      </c>
      <c r="N27" s="355">
        <f>M27*E27/1000</f>
        <v>0.11263999999999999</v>
      </c>
    </row>
    <row r="28" spans="1:14" ht="63.75" customHeight="1" thickBot="1">
      <c r="A28" s="881"/>
      <c r="B28" s="881"/>
      <c r="C28" s="485"/>
      <c r="D28" s="73" t="s">
        <v>117</v>
      </c>
      <c r="E28" s="74">
        <v>30</v>
      </c>
      <c r="F28" s="74">
        <v>24</v>
      </c>
      <c r="G28" s="74">
        <v>0.43</v>
      </c>
      <c r="H28" s="74">
        <v>0.02</v>
      </c>
      <c r="I28" s="74">
        <v>1.13</v>
      </c>
      <c r="J28" s="203"/>
      <c r="K28" s="203">
        <v>6.5</v>
      </c>
      <c r="L28" s="343">
        <v>20.9</v>
      </c>
      <c r="M28" s="355">
        <f t="shared" si="0"/>
        <v>0.627</v>
      </c>
      <c r="N28" s="355">
        <f>M28*E28/1000</f>
        <v>0.01881</v>
      </c>
    </row>
    <row r="29" spans="1:14" ht="63.75" customHeight="1" thickBot="1">
      <c r="A29" s="881"/>
      <c r="B29" s="881"/>
      <c r="C29" s="485">
        <v>10</v>
      </c>
      <c r="D29" s="73" t="s">
        <v>105</v>
      </c>
      <c r="E29" s="74">
        <v>15</v>
      </c>
      <c r="F29" s="74">
        <v>12</v>
      </c>
      <c r="G29" s="74">
        <v>0.03</v>
      </c>
      <c r="H29" s="74"/>
      <c r="I29" s="74">
        <v>0.87</v>
      </c>
      <c r="J29" s="203"/>
      <c r="K29" s="203">
        <v>4.1</v>
      </c>
      <c r="L29" s="343">
        <v>20.9</v>
      </c>
      <c r="M29" s="355">
        <f t="shared" si="0"/>
        <v>0.3135</v>
      </c>
      <c r="N29" s="355"/>
    </row>
    <row r="30" spans="1:14" ht="63.75" customHeight="1" thickBot="1">
      <c r="A30" s="881"/>
      <c r="B30" s="881"/>
      <c r="C30" s="485"/>
      <c r="D30" s="73" t="s">
        <v>106</v>
      </c>
      <c r="E30" s="74">
        <v>7</v>
      </c>
      <c r="F30" s="74">
        <v>6</v>
      </c>
      <c r="G30" s="74">
        <v>0.09</v>
      </c>
      <c r="H30" s="74"/>
      <c r="I30" s="74">
        <v>0.56</v>
      </c>
      <c r="J30" s="203"/>
      <c r="K30" s="203">
        <v>2.6</v>
      </c>
      <c r="L30" s="343">
        <v>24.2</v>
      </c>
      <c r="M30" s="355">
        <f t="shared" si="0"/>
        <v>0.1694</v>
      </c>
      <c r="N30" s="355">
        <f>M30*E30/1000</f>
        <v>0.0011857999999999999</v>
      </c>
    </row>
    <row r="31" spans="1:14" ht="63.75" customHeight="1" thickBot="1">
      <c r="A31" s="882"/>
      <c r="B31" s="882"/>
      <c r="C31" s="486"/>
      <c r="D31" s="73" t="s">
        <v>93</v>
      </c>
      <c r="E31" s="74">
        <v>2</v>
      </c>
      <c r="F31" s="74">
        <v>2</v>
      </c>
      <c r="G31" s="74"/>
      <c r="H31" s="74">
        <v>1.88</v>
      </c>
      <c r="I31" s="74"/>
      <c r="J31" s="203"/>
      <c r="K31" s="203">
        <v>17.46</v>
      </c>
      <c r="L31" s="343">
        <v>80.6</v>
      </c>
      <c r="M31" s="355">
        <f t="shared" si="0"/>
        <v>0.16119999999999998</v>
      </c>
      <c r="N31" s="355">
        <f>M31*E31/1000</f>
        <v>0.0003224</v>
      </c>
    </row>
    <row r="32" spans="1:13" ht="63.75" customHeight="1" thickBot="1">
      <c r="A32" s="1018"/>
      <c r="B32" s="1018"/>
      <c r="C32" s="1018"/>
      <c r="D32" s="1018"/>
      <c r="E32" s="1018"/>
      <c r="F32" s="1018"/>
      <c r="G32" s="35">
        <f>SUM(G26:G31)</f>
        <v>4.59</v>
      </c>
      <c r="H32" s="35">
        <f>SUM(H26:H31)</f>
        <v>2.54</v>
      </c>
      <c r="I32" s="35">
        <f>SUM(I26:I31)</f>
        <v>11.690000000000001</v>
      </c>
      <c r="J32" s="220"/>
      <c r="K32" s="220">
        <f>SUM(L26:L31)</f>
        <v>593.2</v>
      </c>
      <c r="L32" s="220"/>
      <c r="M32" s="220">
        <f>SUM(M26:M31)</f>
        <v>9.114099999999999</v>
      </c>
    </row>
    <row r="33" spans="1:13" ht="63.75" customHeight="1" thickBot="1">
      <c r="A33" s="1055" t="s">
        <v>396</v>
      </c>
      <c r="B33" s="989" t="s">
        <v>397</v>
      </c>
      <c r="C33" s="618"/>
      <c r="D33" s="541" t="s">
        <v>102</v>
      </c>
      <c r="E33" s="542">
        <v>200</v>
      </c>
      <c r="F33" s="542">
        <v>140</v>
      </c>
      <c r="G33" s="542">
        <v>2.52</v>
      </c>
      <c r="H33" s="542">
        <v>0.55</v>
      </c>
      <c r="I33" s="543">
        <v>22.82</v>
      </c>
      <c r="J33" s="378"/>
      <c r="K33" s="543">
        <v>112</v>
      </c>
      <c r="L33" s="378">
        <v>17.6</v>
      </c>
      <c r="M33" s="348">
        <f aca="true" t="shared" si="1" ref="M33:M41">L33*E33/1000</f>
        <v>3.5200000000000005</v>
      </c>
    </row>
    <row r="34" spans="1:13" ht="63.75" customHeight="1" thickBot="1">
      <c r="A34" s="1053"/>
      <c r="B34" s="1053"/>
      <c r="C34" s="619"/>
      <c r="D34" s="620" t="s">
        <v>90</v>
      </c>
      <c r="E34" s="273">
        <v>40</v>
      </c>
      <c r="F34" s="273">
        <v>40</v>
      </c>
      <c r="G34" s="273">
        <v>1.12</v>
      </c>
      <c r="H34" s="273">
        <v>1.28</v>
      </c>
      <c r="I34" s="274">
        <v>1.88</v>
      </c>
      <c r="J34" s="378"/>
      <c r="K34" s="274">
        <v>23.6</v>
      </c>
      <c r="L34" s="378">
        <v>39.6</v>
      </c>
      <c r="M34" s="348">
        <f t="shared" si="1"/>
        <v>1.584</v>
      </c>
    </row>
    <row r="35" spans="1:13" ht="63.75" customHeight="1" thickBot="1">
      <c r="A35" s="1053"/>
      <c r="B35" s="1053"/>
      <c r="C35" s="619"/>
      <c r="D35" s="620" t="s">
        <v>94</v>
      </c>
      <c r="E35" s="273">
        <v>4</v>
      </c>
      <c r="F35" s="273">
        <v>4</v>
      </c>
      <c r="G35" s="273">
        <v>0.02</v>
      </c>
      <c r="H35" s="273">
        <v>3.14</v>
      </c>
      <c r="I35" s="274">
        <v>0.02</v>
      </c>
      <c r="J35" s="378"/>
      <c r="K35" s="274">
        <v>29.36</v>
      </c>
      <c r="L35" s="378">
        <v>429</v>
      </c>
      <c r="M35" s="348">
        <f t="shared" si="1"/>
        <v>1.716</v>
      </c>
    </row>
    <row r="36" spans="1:13" ht="63.75" customHeight="1" thickBot="1">
      <c r="A36" s="1053"/>
      <c r="B36" s="1053"/>
      <c r="C36" s="619"/>
      <c r="D36" s="620" t="s">
        <v>103</v>
      </c>
      <c r="E36" s="403">
        <v>50</v>
      </c>
      <c r="F36" s="140">
        <v>50</v>
      </c>
      <c r="G36" s="140">
        <v>10</v>
      </c>
      <c r="H36" s="140">
        <v>4.9</v>
      </c>
      <c r="I36" s="140"/>
      <c r="J36" s="194"/>
      <c r="K36" s="194">
        <v>84</v>
      </c>
      <c r="L36" s="378">
        <v>429</v>
      </c>
      <c r="M36" s="348">
        <f t="shared" si="1"/>
        <v>21.45</v>
      </c>
    </row>
    <row r="37" spans="1:13" ht="63.75" customHeight="1" thickBot="1">
      <c r="A37" s="1053"/>
      <c r="B37" s="1053"/>
      <c r="C37" s="619"/>
      <c r="D37" s="620" t="s">
        <v>120</v>
      </c>
      <c r="E37" s="273">
        <v>8</v>
      </c>
      <c r="F37" s="273">
        <v>7</v>
      </c>
      <c r="G37" s="273">
        <v>0.09</v>
      </c>
      <c r="H37" s="273"/>
      <c r="I37" s="274">
        <v>0.64</v>
      </c>
      <c r="J37" s="378"/>
      <c r="K37" s="274">
        <v>2.9</v>
      </c>
      <c r="L37" s="378">
        <v>24.2</v>
      </c>
      <c r="M37" s="348">
        <f t="shared" si="1"/>
        <v>0.1936</v>
      </c>
    </row>
    <row r="38" spans="1:13" ht="63.75" customHeight="1" thickBot="1">
      <c r="A38" s="1053"/>
      <c r="B38" s="1053"/>
      <c r="C38" s="619"/>
      <c r="D38" s="620" t="s">
        <v>105</v>
      </c>
      <c r="E38" s="273">
        <v>20</v>
      </c>
      <c r="F38" s="273">
        <v>16</v>
      </c>
      <c r="G38" s="273">
        <v>0.05</v>
      </c>
      <c r="H38" s="273">
        <v>0.02</v>
      </c>
      <c r="I38" s="274">
        <v>1.15</v>
      </c>
      <c r="J38" s="378"/>
      <c r="K38" s="274">
        <v>5.4</v>
      </c>
      <c r="L38" s="378">
        <v>20.9</v>
      </c>
      <c r="M38" s="348">
        <f t="shared" si="1"/>
        <v>0.418</v>
      </c>
    </row>
    <row r="39" spans="1:13" ht="1.5" customHeight="1" thickBot="1">
      <c r="A39" s="1053"/>
      <c r="B39" s="1053"/>
      <c r="C39" s="619"/>
      <c r="D39" s="620"/>
      <c r="E39" s="273"/>
      <c r="F39" s="273"/>
      <c r="G39" s="273"/>
      <c r="H39" s="273"/>
      <c r="I39" s="274"/>
      <c r="J39" s="378"/>
      <c r="K39" s="274">
        <v>1</v>
      </c>
      <c r="L39" s="378"/>
      <c r="M39" s="348">
        <f t="shared" si="1"/>
        <v>0</v>
      </c>
    </row>
    <row r="40" spans="1:13" ht="63.75" customHeight="1" thickBot="1">
      <c r="A40" s="1053"/>
      <c r="B40" s="1053"/>
      <c r="C40" s="621"/>
      <c r="D40" s="68" t="s">
        <v>18</v>
      </c>
      <c r="E40" s="398">
        <v>3</v>
      </c>
      <c r="F40" s="70">
        <v>3</v>
      </c>
      <c r="G40" s="70"/>
      <c r="H40" s="70">
        <v>2.81</v>
      </c>
      <c r="I40" s="187"/>
      <c r="J40" s="210"/>
      <c r="K40" s="245">
        <v>26.19</v>
      </c>
      <c r="L40" s="389">
        <v>80.6</v>
      </c>
      <c r="M40" s="293">
        <f>L40*E40/1000</f>
        <v>0.2418</v>
      </c>
    </row>
    <row r="41" spans="1:13" ht="63.75" customHeight="1" thickBot="1">
      <c r="A41" s="1054"/>
      <c r="B41" s="1054"/>
      <c r="C41" s="622"/>
      <c r="D41" s="620" t="s">
        <v>123</v>
      </c>
      <c r="E41" s="273">
        <v>1</v>
      </c>
      <c r="F41" s="273">
        <v>1</v>
      </c>
      <c r="G41" s="273">
        <v>0.09</v>
      </c>
      <c r="H41" s="273">
        <v>0.01</v>
      </c>
      <c r="I41" s="274">
        <v>0.7</v>
      </c>
      <c r="J41" s="378"/>
      <c r="K41" s="274">
        <v>3.17</v>
      </c>
      <c r="L41" s="378">
        <v>27.5</v>
      </c>
      <c r="M41" s="348">
        <f t="shared" si="1"/>
        <v>0.0275</v>
      </c>
    </row>
    <row r="42" spans="1:13" ht="63.75" customHeight="1" thickBot="1">
      <c r="A42" s="1018"/>
      <c r="B42" s="1018"/>
      <c r="C42" s="1018"/>
      <c r="D42" s="1018"/>
      <c r="E42" s="1018"/>
      <c r="F42" s="1018"/>
      <c r="G42" s="35">
        <f>SUM(G33:G41)</f>
        <v>13.89</v>
      </c>
      <c r="H42" s="35">
        <f>SUM(H33:H41)</f>
        <v>12.71</v>
      </c>
      <c r="I42" s="35">
        <f>SUM(I33:I41)</f>
        <v>27.209999999999997</v>
      </c>
      <c r="J42" s="220"/>
      <c r="K42" s="220">
        <f>SUM(K33:K41)</f>
        <v>287.62</v>
      </c>
      <c r="L42" s="220"/>
      <c r="M42" s="220">
        <f>SUM(M33:M41)</f>
        <v>29.1509</v>
      </c>
    </row>
    <row r="43" spans="1:13" ht="63.75" customHeight="1" thickBot="1">
      <c r="A43" s="992" t="s">
        <v>267</v>
      </c>
      <c r="B43" s="988">
        <v>200</v>
      </c>
      <c r="C43" s="989">
        <v>67</v>
      </c>
      <c r="D43" s="290" t="s">
        <v>281</v>
      </c>
      <c r="E43" s="275">
        <v>5</v>
      </c>
      <c r="F43" s="275">
        <v>5</v>
      </c>
      <c r="G43" s="275"/>
      <c r="H43" s="275">
        <v>0.22</v>
      </c>
      <c r="I43" s="275">
        <v>0.31</v>
      </c>
      <c r="J43" s="275">
        <v>0.6</v>
      </c>
      <c r="K43" s="275">
        <v>13.95</v>
      </c>
      <c r="L43" s="210">
        <v>214.5</v>
      </c>
      <c r="M43" s="355">
        <f>L43*E43/1000</f>
        <v>1.0725</v>
      </c>
    </row>
    <row r="44" spans="1:13" ht="63.75" customHeight="1" thickBot="1">
      <c r="A44" s="992"/>
      <c r="B44" s="988"/>
      <c r="C44" s="990"/>
      <c r="D44" s="290" t="s">
        <v>269</v>
      </c>
      <c r="E44" s="275">
        <v>4</v>
      </c>
      <c r="F44" s="275">
        <v>4</v>
      </c>
      <c r="G44" s="275">
        <v>0.053</v>
      </c>
      <c r="H44" s="275"/>
      <c r="I44" s="275">
        <v>1.96</v>
      </c>
      <c r="J44" s="275">
        <v>0.45</v>
      </c>
      <c r="K44" s="275">
        <v>8.28</v>
      </c>
      <c r="L44" s="210">
        <v>203.5</v>
      </c>
      <c r="M44" s="355">
        <f>L44*E44/1000</f>
        <v>0.814</v>
      </c>
    </row>
    <row r="45" spans="1:13" ht="63.75" customHeight="1" thickBot="1">
      <c r="A45" s="992"/>
      <c r="B45" s="988"/>
      <c r="C45" s="991"/>
      <c r="D45" s="290" t="s">
        <v>13</v>
      </c>
      <c r="E45" s="74">
        <v>12</v>
      </c>
      <c r="F45" s="74">
        <v>12</v>
      </c>
      <c r="G45" s="74"/>
      <c r="H45" s="74"/>
      <c r="I45" s="74">
        <v>11.4</v>
      </c>
      <c r="J45" s="203"/>
      <c r="K45" s="203">
        <v>46.8</v>
      </c>
      <c r="L45" s="210">
        <v>43.89</v>
      </c>
      <c r="M45" s="355">
        <f>L45*E45/1000</f>
        <v>0.52668</v>
      </c>
    </row>
    <row r="46" spans="1:13" ht="63.75" customHeight="1" thickBot="1">
      <c r="A46" s="784"/>
      <c r="B46" s="785"/>
      <c r="C46" s="785"/>
      <c r="D46" s="785"/>
      <c r="E46" s="785"/>
      <c r="F46" s="786"/>
      <c r="G46" s="35">
        <f>SUM(G43,G45)</f>
        <v>0</v>
      </c>
      <c r="H46" s="35">
        <f>SUM(H43:H45)</f>
        <v>0.22</v>
      </c>
      <c r="I46" s="35">
        <f>SUM(I43:I45)</f>
        <v>13.67</v>
      </c>
      <c r="J46" s="220"/>
      <c r="K46" s="220">
        <f>SUM(K43:K45)</f>
        <v>69.03</v>
      </c>
      <c r="L46" s="331"/>
      <c r="M46" s="355">
        <f>M43+M44+M45</f>
        <v>2.4131799999999997</v>
      </c>
    </row>
    <row r="47" spans="1:13" ht="63.75" customHeight="1" thickBot="1">
      <c r="A47" s="90" t="s">
        <v>44</v>
      </c>
      <c r="B47" s="91">
        <v>35</v>
      </c>
      <c r="C47" s="91"/>
      <c r="D47" s="92" t="s">
        <v>25</v>
      </c>
      <c r="E47" s="89">
        <v>35</v>
      </c>
      <c r="F47" s="89">
        <v>35</v>
      </c>
      <c r="G47" s="89">
        <v>1.82</v>
      </c>
      <c r="H47" s="89">
        <v>0.42</v>
      </c>
      <c r="I47" s="89">
        <v>15.48</v>
      </c>
      <c r="J47" s="190"/>
      <c r="K47" s="190">
        <v>74.9</v>
      </c>
      <c r="L47" s="356">
        <v>53.16</v>
      </c>
      <c r="M47" s="355">
        <f>L47*E47/1000</f>
        <v>1.8605999999999998</v>
      </c>
    </row>
    <row r="48" spans="1:13" ht="63.75" customHeight="1" thickBot="1">
      <c r="A48" s="1019" t="s">
        <v>29</v>
      </c>
      <c r="B48" s="1019"/>
      <c r="C48" s="1019"/>
      <c r="D48" s="1019"/>
      <c r="E48" s="1019"/>
      <c r="F48" s="1019"/>
      <c r="G48" s="35">
        <f>G32+G42+G46+G47</f>
        <v>20.3</v>
      </c>
      <c r="H48" s="35">
        <f>H32+H42+H46+H47</f>
        <v>15.89</v>
      </c>
      <c r="I48" s="35">
        <f>I32+I42+I46+I47</f>
        <v>68.05</v>
      </c>
      <c r="J48" s="220"/>
      <c r="K48" s="220">
        <f>K32+K42+K46+K47</f>
        <v>1024.75</v>
      </c>
      <c r="L48" s="220"/>
      <c r="M48" s="220">
        <f>M32+M42+M46+M47</f>
        <v>42.538779999999996</v>
      </c>
    </row>
    <row r="49" spans="1:13" ht="63.75" customHeight="1" thickBot="1">
      <c r="A49" s="1019" t="s">
        <v>26</v>
      </c>
      <c r="B49" s="1019"/>
      <c r="C49" s="1019"/>
      <c r="D49" s="1019"/>
      <c r="E49" s="1019"/>
      <c r="F49" s="1019"/>
      <c r="G49" s="1019"/>
      <c r="H49" s="1019"/>
      <c r="I49" s="1019"/>
      <c r="J49" s="1026"/>
      <c r="K49" s="1026"/>
      <c r="L49" s="369"/>
      <c r="M49" s="355">
        <f>L49*E49/1000</f>
        <v>0</v>
      </c>
    </row>
    <row r="50" spans="1:13" ht="63.75" customHeight="1" thickBot="1">
      <c r="A50" s="1031" t="s">
        <v>301</v>
      </c>
      <c r="B50" s="1036">
        <v>150</v>
      </c>
      <c r="C50" s="1022">
        <v>24</v>
      </c>
      <c r="D50" s="92" t="s">
        <v>11</v>
      </c>
      <c r="E50" s="89">
        <v>5</v>
      </c>
      <c r="F50" s="89">
        <v>5</v>
      </c>
      <c r="G50" s="89">
        <v>0.02</v>
      </c>
      <c r="H50" s="89">
        <v>3.92</v>
      </c>
      <c r="I50" s="89">
        <v>0.02</v>
      </c>
      <c r="J50" s="190"/>
      <c r="K50" s="190">
        <v>36.7</v>
      </c>
      <c r="L50" s="356">
        <v>429</v>
      </c>
      <c r="M50" s="355">
        <f>L50*E50/1000</f>
        <v>2.145</v>
      </c>
    </row>
    <row r="51" spans="1:13" ht="63.75" customHeight="1" thickBot="1">
      <c r="A51" s="1031"/>
      <c r="B51" s="1036"/>
      <c r="C51" s="1023"/>
      <c r="D51" s="92" t="s">
        <v>41</v>
      </c>
      <c r="E51" s="89">
        <v>100</v>
      </c>
      <c r="F51" s="89">
        <v>100</v>
      </c>
      <c r="G51" s="89">
        <v>2.8</v>
      </c>
      <c r="H51" s="89">
        <v>3.2</v>
      </c>
      <c r="I51" s="89">
        <v>4.7</v>
      </c>
      <c r="J51" s="190"/>
      <c r="K51" s="190">
        <v>59</v>
      </c>
      <c r="L51" s="356">
        <v>39.6</v>
      </c>
      <c r="M51" s="355">
        <f>L51*E51/1000</f>
        <v>3.96</v>
      </c>
    </row>
    <row r="52" spans="1:13" ht="63.75" customHeight="1" thickBot="1">
      <c r="A52" s="1031"/>
      <c r="B52" s="1036"/>
      <c r="C52" s="1023"/>
      <c r="D52" s="92" t="s">
        <v>40</v>
      </c>
      <c r="E52" s="89">
        <v>4</v>
      </c>
      <c r="F52" s="89">
        <v>4</v>
      </c>
      <c r="G52" s="89">
        <v>0.64</v>
      </c>
      <c r="H52" s="89">
        <v>1.03</v>
      </c>
      <c r="I52" s="89">
        <v>3.82</v>
      </c>
      <c r="J52" s="190"/>
      <c r="K52" s="190">
        <v>15.6</v>
      </c>
      <c r="L52" s="356">
        <v>43.89</v>
      </c>
      <c r="M52" s="355">
        <f>L52*E52/1000</f>
        <v>0.17556</v>
      </c>
    </row>
    <row r="53" spans="1:13" ht="63.75" customHeight="1" thickBot="1">
      <c r="A53" s="1031"/>
      <c r="B53" s="1036"/>
      <c r="C53" s="1024"/>
      <c r="D53" s="544" t="s">
        <v>297</v>
      </c>
      <c r="E53" s="88">
        <v>45</v>
      </c>
      <c r="F53" s="88">
        <v>45</v>
      </c>
      <c r="G53" s="88">
        <v>4.72</v>
      </c>
      <c r="H53" s="88">
        <v>1.03</v>
      </c>
      <c r="I53" s="88">
        <v>28.62</v>
      </c>
      <c r="J53" s="88"/>
      <c r="K53" s="227">
        <v>146.25</v>
      </c>
      <c r="L53" s="545">
        <v>49.5</v>
      </c>
      <c r="M53" s="545">
        <f>L53*E53/1000</f>
        <v>2.2275</v>
      </c>
    </row>
    <row r="54" spans="1:13" ht="63.75" customHeight="1" thickBot="1">
      <c r="A54" s="1018"/>
      <c r="B54" s="1018"/>
      <c r="C54" s="1018"/>
      <c r="D54" s="1018"/>
      <c r="E54" s="1018"/>
      <c r="F54" s="1018"/>
      <c r="G54" s="35">
        <f>SUM(G50:G53)</f>
        <v>8.18</v>
      </c>
      <c r="H54" s="35">
        <f>SUM(H50:H53)</f>
        <v>9.18</v>
      </c>
      <c r="I54" s="35">
        <f>SUM(I50:I53)</f>
        <v>37.16</v>
      </c>
      <c r="J54" s="220"/>
      <c r="K54" s="220">
        <f>SUM(K50:K53)</f>
        <v>257.55</v>
      </c>
      <c r="L54" s="220"/>
      <c r="M54" s="220">
        <f>SUM(M43:M46)</f>
        <v>4.826359999999999</v>
      </c>
    </row>
    <row r="55" spans="1:13" ht="96.75" customHeight="1" thickBot="1">
      <c r="A55" s="229" t="s">
        <v>442</v>
      </c>
      <c r="B55" s="231">
        <v>200</v>
      </c>
      <c r="C55" s="231"/>
      <c r="D55" s="229" t="s">
        <v>442</v>
      </c>
      <c r="E55" s="555">
        <v>200</v>
      </c>
      <c r="F55" s="167">
        <v>200</v>
      </c>
      <c r="G55" s="612">
        <v>5.6</v>
      </c>
      <c r="H55" s="167">
        <v>6.4</v>
      </c>
      <c r="I55" s="167">
        <v>9.4</v>
      </c>
      <c r="J55" s="179">
        <v>12</v>
      </c>
      <c r="K55" s="179">
        <v>118</v>
      </c>
      <c r="L55" s="239">
        <v>137.5</v>
      </c>
      <c r="M55" s="178">
        <v>27.5</v>
      </c>
    </row>
    <row r="56" spans="1:13" ht="63.75" customHeight="1" thickBot="1">
      <c r="A56" s="1018"/>
      <c r="B56" s="1018"/>
      <c r="C56" s="1018"/>
      <c r="D56" s="1018"/>
      <c r="E56" s="1018"/>
      <c r="F56" s="1018"/>
      <c r="G56" s="35">
        <f>SUM(G55:G55)</f>
        <v>5.6</v>
      </c>
      <c r="H56" s="35">
        <f>SUM(H55:H55)</f>
        <v>6.4</v>
      </c>
      <c r="I56" s="35">
        <f>SUM(I55:I55)</f>
        <v>9.4</v>
      </c>
      <c r="J56" s="220"/>
      <c r="K56" s="220">
        <f>SUM(K55:K55)</f>
        <v>118</v>
      </c>
      <c r="L56" s="220"/>
      <c r="M56" s="220">
        <f>SUM(M55:M55)</f>
        <v>27.5</v>
      </c>
    </row>
    <row r="57" spans="1:13" s="289" customFormat="1" ht="64.5" customHeight="1" thickBot="1">
      <c r="A57" s="626" t="s">
        <v>420</v>
      </c>
      <c r="B57" s="34">
        <v>20</v>
      </c>
      <c r="C57" s="34"/>
      <c r="D57" s="81" t="s">
        <v>420</v>
      </c>
      <c r="E57" s="70">
        <v>20</v>
      </c>
      <c r="F57" s="70">
        <v>20</v>
      </c>
      <c r="G57" s="70">
        <v>0.7</v>
      </c>
      <c r="H57" s="70">
        <v>0.24</v>
      </c>
      <c r="I57" s="70">
        <v>14.6</v>
      </c>
      <c r="J57" s="187"/>
      <c r="K57" s="187">
        <v>61.8</v>
      </c>
      <c r="L57" s="666">
        <v>77</v>
      </c>
      <c r="M57" s="509">
        <f>L57*E57/1000</f>
        <v>1.54</v>
      </c>
    </row>
    <row r="58" spans="1:13" ht="63.75" customHeight="1" thickBot="1">
      <c r="A58" s="1043"/>
      <c r="B58" s="1044"/>
      <c r="C58" s="1044"/>
      <c r="D58" s="1044"/>
      <c r="E58" s="1044"/>
      <c r="F58" s="1044"/>
      <c r="G58" s="1044"/>
      <c r="H58" s="1044"/>
      <c r="I58" s="1044"/>
      <c r="J58" s="1044"/>
      <c r="K58" s="1044"/>
      <c r="L58" s="382"/>
      <c r="M58" s="355">
        <f>L58*E58/1000</f>
        <v>0</v>
      </c>
    </row>
    <row r="59" spans="1:13" ht="63.75" customHeight="1" thickBot="1">
      <c r="A59" s="97" t="s">
        <v>46</v>
      </c>
      <c r="B59" s="35">
        <v>35</v>
      </c>
      <c r="C59" s="35"/>
      <c r="D59" s="92" t="s">
        <v>46</v>
      </c>
      <c r="E59" s="72">
        <v>35</v>
      </c>
      <c r="F59" s="72">
        <v>35</v>
      </c>
      <c r="G59" s="72">
        <v>2.49</v>
      </c>
      <c r="H59" s="72">
        <v>0.39</v>
      </c>
      <c r="I59" s="72">
        <v>16.24</v>
      </c>
      <c r="J59" s="206"/>
      <c r="K59" s="206">
        <v>80.15</v>
      </c>
      <c r="L59" s="356">
        <v>60.18</v>
      </c>
      <c r="M59" s="667">
        <f>L59*E59/1000</f>
        <v>2.1063</v>
      </c>
    </row>
    <row r="60" spans="1:13" ht="63.75" customHeight="1" thickBot="1">
      <c r="A60" s="1019" t="s">
        <v>31</v>
      </c>
      <c r="B60" s="1019"/>
      <c r="C60" s="1019"/>
      <c r="D60" s="1019"/>
      <c r="E60" s="1019"/>
      <c r="F60" s="1019"/>
      <c r="G60" s="35">
        <f>G54+G56+G57+G59</f>
        <v>16.97</v>
      </c>
      <c r="H60" s="35">
        <f>H54+H56+H57+H59</f>
        <v>16.21</v>
      </c>
      <c r="I60" s="35">
        <f>I54+I56+I57+I59</f>
        <v>77.39999999999999</v>
      </c>
      <c r="J60" s="220"/>
      <c r="K60" s="220">
        <f>K54+K56+K57+K59</f>
        <v>517.5</v>
      </c>
      <c r="L60" s="220"/>
      <c r="M60" s="369">
        <f>M54+M56+M57+M59</f>
        <v>35.97266</v>
      </c>
    </row>
    <row r="61" spans="1:13" ht="63.75" customHeight="1" thickBot="1">
      <c r="A61" s="1019" t="s">
        <v>32</v>
      </c>
      <c r="B61" s="1019"/>
      <c r="C61" s="1019"/>
      <c r="D61" s="1019"/>
      <c r="E61" s="1019"/>
      <c r="F61" s="1019"/>
      <c r="G61" s="35">
        <f>G21+G24+G48+G60</f>
        <v>48.86</v>
      </c>
      <c r="H61" s="35">
        <f>H21+H24+H48+H60</f>
        <v>50.07</v>
      </c>
      <c r="I61" s="35">
        <f>I21+I24+I48+I60</f>
        <v>186.62</v>
      </c>
      <c r="J61" s="220"/>
      <c r="K61" s="220">
        <f>K21+K24+K48+K60</f>
        <v>2052.87</v>
      </c>
      <c r="L61" s="384"/>
      <c r="M61" s="369">
        <f>M21+M24+M48+M60</f>
        <v>97.52309</v>
      </c>
    </row>
    <row r="62" spans="1:13" ht="61.5">
      <c r="A62" s="11"/>
      <c r="B62" s="11"/>
      <c r="C62" s="11"/>
      <c r="D62" s="12"/>
      <c r="E62" s="13"/>
      <c r="F62" s="13"/>
      <c r="G62" s="13"/>
      <c r="H62" s="13"/>
      <c r="I62" s="13"/>
      <c r="J62" s="13"/>
      <c r="K62" s="13"/>
      <c r="L62" s="369"/>
      <c r="M62" s="385"/>
    </row>
    <row r="63" spans="1:13" ht="61.5">
      <c r="A63" s="5"/>
      <c r="B63" s="5"/>
      <c r="C63" s="5"/>
      <c r="D63" s="6"/>
      <c r="E63" s="7"/>
      <c r="F63" s="7"/>
      <c r="G63" s="7"/>
      <c r="H63" s="7"/>
      <c r="I63" s="7"/>
      <c r="J63" s="7"/>
      <c r="K63" s="7"/>
      <c r="L63" s="383"/>
      <c r="M63" s="385"/>
    </row>
    <row r="64" ht="61.5">
      <c r="L64" s="7"/>
    </row>
    <row r="65" ht="61.5">
      <c r="L65" s="7"/>
    </row>
  </sheetData>
  <sheetProtection/>
  <mergeCells count="36">
    <mergeCell ref="A61:F61"/>
    <mergeCell ref="A49:K49"/>
    <mergeCell ref="A50:A53"/>
    <mergeCell ref="B50:B53"/>
    <mergeCell ref="A54:F54"/>
    <mergeCell ref="B33:B41"/>
    <mergeCell ref="A33:A41"/>
    <mergeCell ref="C50:C53"/>
    <mergeCell ref="A60:F60"/>
    <mergeCell ref="A58:K58"/>
    <mergeCell ref="A56:F56"/>
    <mergeCell ref="A48:F48"/>
    <mergeCell ref="A6:K6"/>
    <mergeCell ref="A8:K8"/>
    <mergeCell ref="A9:A12"/>
    <mergeCell ref="B9:B12"/>
    <mergeCell ref="A14:A15"/>
    <mergeCell ref="C14:C15"/>
    <mergeCell ref="A46:F46"/>
    <mergeCell ref="A16:F16"/>
    <mergeCell ref="A13:F13"/>
    <mergeCell ref="B14:B15"/>
    <mergeCell ref="B17:B19"/>
    <mergeCell ref="C17:C19"/>
    <mergeCell ref="A43:A45"/>
    <mergeCell ref="A17:A19"/>
    <mergeCell ref="A20:F20"/>
    <mergeCell ref="A32:F32"/>
    <mergeCell ref="A25:K25"/>
    <mergeCell ref="A21:F21"/>
    <mergeCell ref="B43:B45"/>
    <mergeCell ref="A26:A31"/>
    <mergeCell ref="A22:K22"/>
    <mergeCell ref="A42:F42"/>
    <mergeCell ref="B26:B31"/>
    <mergeCell ref="C43:C45"/>
  </mergeCells>
  <printOptions/>
  <pageMargins left="0.7" right="0.7" top="0.75" bottom="0.75" header="0.3" footer="0.3"/>
  <pageSetup horizontalDpi="600" verticalDpi="600" orientation="portrait" paperSize="9" scale="1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2"/>
  <sheetViews>
    <sheetView view="pageBreakPreview" zoomScale="20" zoomScaleNormal="22" zoomScaleSheetLayoutView="20" zoomScalePageLayoutView="0" workbookViewId="0" topLeftCell="A52">
      <selection activeCell="C64" sqref="C64"/>
    </sheetView>
  </sheetViews>
  <sheetFormatPr defaultColWidth="59.140625" defaultRowHeight="15"/>
  <cols>
    <col min="1" max="1" width="85.57421875" style="0" customWidth="1"/>
    <col min="2" max="2" width="131.57421875" style="0" customWidth="1"/>
    <col min="3" max="3" width="124.28125" style="0" customWidth="1"/>
    <col min="4" max="4" width="178.57421875" style="0" customWidth="1"/>
    <col min="5" max="5" width="255.57421875" style="0" customWidth="1"/>
  </cols>
  <sheetData>
    <row r="1" spans="4:5" ht="214.5" customHeight="1">
      <c r="D1" s="623" t="s">
        <v>441</v>
      </c>
      <c r="E1" s="132" t="s">
        <v>443</v>
      </c>
    </row>
    <row r="2" spans="1:5" ht="15" customHeight="1">
      <c r="A2" s="1061" t="s">
        <v>84</v>
      </c>
      <c r="B2" s="1061" t="s">
        <v>83</v>
      </c>
      <c r="C2" s="1061" t="s">
        <v>181</v>
      </c>
      <c r="D2" s="1061" t="s">
        <v>206</v>
      </c>
      <c r="E2" s="1061" t="s">
        <v>193</v>
      </c>
    </row>
    <row r="3" spans="1:5" ht="117" customHeight="1">
      <c r="A3" s="1062"/>
      <c r="B3" s="1062"/>
      <c r="C3" s="1062"/>
      <c r="D3" s="1062"/>
      <c r="E3" s="1062"/>
    </row>
    <row r="4" spans="1:6" ht="90" customHeight="1">
      <c r="A4" s="1056" t="s">
        <v>203</v>
      </c>
      <c r="B4" s="128" t="s">
        <v>10</v>
      </c>
      <c r="C4" s="127" t="s">
        <v>75</v>
      </c>
      <c r="D4" s="128" t="s">
        <v>147</v>
      </c>
      <c r="E4" s="128" t="s">
        <v>71</v>
      </c>
      <c r="F4" s="128"/>
    </row>
    <row r="5" spans="1:6" ht="90" customHeight="1">
      <c r="A5" s="1056"/>
      <c r="B5" s="126" t="s">
        <v>65</v>
      </c>
      <c r="C5" s="128"/>
      <c r="D5" s="128" t="s">
        <v>219</v>
      </c>
      <c r="E5" s="130" t="s">
        <v>53</v>
      </c>
      <c r="F5" s="128"/>
    </row>
    <row r="6" spans="1:6" ht="90" customHeight="1">
      <c r="A6" s="1056"/>
      <c r="B6" s="129" t="s">
        <v>241</v>
      </c>
      <c r="C6" s="128"/>
      <c r="D6" s="128" t="s">
        <v>72</v>
      </c>
      <c r="E6" s="130" t="s">
        <v>401</v>
      </c>
      <c r="F6" s="128"/>
    </row>
    <row r="7" spans="1:6" ht="90" customHeight="1">
      <c r="A7" s="1056"/>
      <c r="B7" s="129" t="s">
        <v>110</v>
      </c>
      <c r="C7" s="128"/>
      <c r="D7" s="128" t="s">
        <v>399</v>
      </c>
      <c r="E7" s="130" t="s">
        <v>46</v>
      </c>
      <c r="F7" s="128"/>
    </row>
    <row r="8" spans="1:6" ht="90" customHeight="1">
      <c r="A8" s="1056"/>
      <c r="B8" s="129"/>
      <c r="C8" s="128"/>
      <c r="D8" s="128" t="s">
        <v>44</v>
      </c>
      <c r="E8" s="128"/>
      <c r="F8" s="128"/>
    </row>
    <row r="9" spans="1:5" ht="90" customHeight="1">
      <c r="A9" s="1066"/>
      <c r="B9" s="1058"/>
      <c r="C9" s="1058"/>
      <c r="D9" s="1058"/>
      <c r="E9" s="1058"/>
    </row>
    <row r="10" spans="1:5" ht="90" customHeight="1">
      <c r="A10" s="1063" t="s">
        <v>205</v>
      </c>
      <c r="B10" s="128"/>
      <c r="C10" s="127" t="s">
        <v>10</v>
      </c>
      <c r="D10" s="128" t="s">
        <v>54</v>
      </c>
      <c r="E10" s="128" t="s">
        <v>230</v>
      </c>
    </row>
    <row r="11" spans="1:6" ht="90" customHeight="1">
      <c r="A11" s="1064"/>
      <c r="B11" s="126" t="s">
        <v>394</v>
      </c>
      <c r="C11" s="128"/>
      <c r="D11" s="128" t="s">
        <v>208</v>
      </c>
      <c r="E11" s="128"/>
      <c r="F11" s="27"/>
    </row>
    <row r="12" spans="1:6" ht="90" customHeight="1">
      <c r="A12" s="1064"/>
      <c r="B12" s="126" t="s">
        <v>236</v>
      </c>
      <c r="C12" s="128"/>
      <c r="D12" s="130" t="s">
        <v>416</v>
      </c>
      <c r="E12" s="128" t="s">
        <v>57</v>
      </c>
      <c r="F12" s="27"/>
    </row>
    <row r="13" spans="1:6" ht="90" customHeight="1">
      <c r="A13" s="1064"/>
      <c r="B13" s="126" t="s">
        <v>270</v>
      </c>
      <c r="C13" s="128"/>
      <c r="D13" s="128" t="s">
        <v>399</v>
      </c>
      <c r="E13" s="128" t="s">
        <v>279</v>
      </c>
      <c r="F13" s="27"/>
    </row>
    <row r="14" spans="1:6" ht="90" customHeight="1">
      <c r="A14" s="1064"/>
      <c r="B14" s="126"/>
      <c r="C14" s="128"/>
      <c r="D14" s="128" t="s">
        <v>44</v>
      </c>
      <c r="E14" s="128"/>
      <c r="F14" s="27"/>
    </row>
    <row r="15" spans="1:6" ht="90" customHeight="1">
      <c r="A15" s="1065"/>
      <c r="B15" s="126"/>
      <c r="C15" s="128"/>
      <c r="D15" s="128"/>
      <c r="E15" s="128"/>
      <c r="F15" s="27"/>
    </row>
    <row r="16" spans="1:6" ht="90" customHeight="1">
      <c r="A16" s="1057"/>
      <c r="B16" s="1058"/>
      <c r="C16" s="1058"/>
      <c r="D16" s="1058"/>
      <c r="E16" s="1058"/>
      <c r="F16" s="27"/>
    </row>
    <row r="17" spans="1:6" ht="202.5" customHeight="1">
      <c r="A17" s="1056" t="s">
        <v>202</v>
      </c>
      <c r="B17" s="128" t="s">
        <v>10</v>
      </c>
      <c r="C17" s="127" t="s">
        <v>75</v>
      </c>
      <c r="D17" s="128" t="s">
        <v>185</v>
      </c>
      <c r="E17" s="586" t="s">
        <v>449</v>
      </c>
      <c r="F17" s="27"/>
    </row>
    <row r="18" spans="1:6" ht="90" customHeight="1">
      <c r="A18" s="1056"/>
      <c r="B18" s="126" t="s">
        <v>67</v>
      </c>
      <c r="C18" s="128"/>
      <c r="D18" s="128" t="s">
        <v>221</v>
      </c>
      <c r="E18" s="128"/>
      <c r="F18" s="28"/>
    </row>
    <row r="19" spans="1:6" ht="90" customHeight="1">
      <c r="A19" s="1056"/>
      <c r="B19" s="126" t="s">
        <v>236</v>
      </c>
      <c r="C19" s="128"/>
      <c r="D19" s="130" t="s">
        <v>228</v>
      </c>
      <c r="E19" s="130"/>
      <c r="F19" s="27"/>
    </row>
    <row r="20" spans="1:6" ht="90" customHeight="1">
      <c r="A20" s="1056"/>
      <c r="B20" s="126" t="s">
        <v>270</v>
      </c>
      <c r="C20" s="128"/>
      <c r="D20" s="128" t="s">
        <v>214</v>
      </c>
      <c r="E20" s="128" t="s">
        <v>234</v>
      </c>
      <c r="F20" s="27"/>
    </row>
    <row r="21" spans="1:6" ht="90" customHeight="1">
      <c r="A21" s="1056"/>
      <c r="B21" s="126"/>
      <c r="C21" s="128"/>
      <c r="D21" s="128" t="s">
        <v>44</v>
      </c>
      <c r="E21" s="128"/>
      <c r="F21" s="27"/>
    </row>
    <row r="22" spans="1:6" ht="90" customHeight="1">
      <c r="A22" s="1059"/>
      <c r="B22" s="1060"/>
      <c r="C22" s="1060"/>
      <c r="D22" s="1060"/>
      <c r="E22" s="1060"/>
      <c r="F22" s="27"/>
    </row>
    <row r="23" spans="1:5" ht="90" customHeight="1">
      <c r="A23" s="1056" t="s">
        <v>76</v>
      </c>
      <c r="B23" s="128"/>
      <c r="C23" s="127" t="s">
        <v>10</v>
      </c>
      <c r="D23" s="128" t="s">
        <v>265</v>
      </c>
      <c r="E23" s="128" t="s">
        <v>395</v>
      </c>
    </row>
    <row r="24" spans="1:5" ht="90" customHeight="1">
      <c r="A24" s="1056"/>
      <c r="B24" s="126" t="s">
        <v>50</v>
      </c>
      <c r="C24" s="128"/>
      <c r="D24" s="128" t="s">
        <v>229</v>
      </c>
      <c r="E24" s="130" t="s">
        <v>450</v>
      </c>
    </row>
    <row r="25" spans="1:5" ht="90" customHeight="1">
      <c r="A25" s="1056"/>
      <c r="B25" s="126" t="s">
        <v>236</v>
      </c>
      <c r="C25" s="128"/>
      <c r="D25" s="130" t="s">
        <v>66</v>
      </c>
      <c r="E25" s="130" t="s">
        <v>408</v>
      </c>
    </row>
    <row r="26" spans="1:5" ht="90" customHeight="1">
      <c r="A26" s="1056"/>
      <c r="B26" s="126" t="s">
        <v>53</v>
      </c>
      <c r="C26" s="128"/>
      <c r="D26" s="128" t="s">
        <v>399</v>
      </c>
      <c r="E26" s="130" t="s">
        <v>451</v>
      </c>
    </row>
    <row r="27" spans="1:5" ht="90" customHeight="1">
      <c r="A27" s="1056"/>
      <c r="B27" s="126"/>
      <c r="C27" s="128"/>
      <c r="D27" s="128" t="s">
        <v>44</v>
      </c>
      <c r="E27" s="128"/>
    </row>
    <row r="28" spans="1:5" ht="90" customHeight="1">
      <c r="A28" s="1057"/>
      <c r="B28" s="1058"/>
      <c r="C28" s="1058"/>
      <c r="D28" s="1058"/>
      <c r="E28" s="1058"/>
    </row>
    <row r="29" spans="1:5" ht="90" customHeight="1">
      <c r="A29" s="1056" t="s">
        <v>77</v>
      </c>
      <c r="B29" s="128" t="s">
        <v>10</v>
      </c>
      <c r="C29" s="127" t="s">
        <v>75</v>
      </c>
      <c r="D29" s="128" t="s">
        <v>239</v>
      </c>
      <c r="E29" s="128" t="s">
        <v>426</v>
      </c>
    </row>
    <row r="30" spans="1:5" ht="90" customHeight="1">
      <c r="A30" s="1056"/>
      <c r="B30" s="126" t="s">
        <v>417</v>
      </c>
      <c r="C30" s="128"/>
      <c r="D30" s="128" t="s">
        <v>223</v>
      </c>
      <c r="E30" s="128" t="s">
        <v>420</v>
      </c>
    </row>
    <row r="31" spans="1:5" ht="90" customHeight="1">
      <c r="A31" s="1056"/>
      <c r="B31" s="126" t="s">
        <v>87</v>
      </c>
      <c r="C31" s="128"/>
      <c r="D31" s="130" t="s">
        <v>307</v>
      </c>
      <c r="E31" s="130" t="s">
        <v>57</v>
      </c>
    </row>
    <row r="32" spans="1:5" ht="90" customHeight="1">
      <c r="A32" s="1056"/>
      <c r="B32" s="126" t="s">
        <v>270</v>
      </c>
      <c r="C32" s="128"/>
      <c r="D32" s="128" t="s">
        <v>243</v>
      </c>
      <c r="E32" s="130" t="s">
        <v>46</v>
      </c>
    </row>
    <row r="33" spans="1:5" ht="90" customHeight="1">
      <c r="A33" s="1056"/>
      <c r="B33" s="126"/>
      <c r="C33" s="128"/>
      <c r="D33" s="128" t="s">
        <v>44</v>
      </c>
      <c r="E33" s="128"/>
    </row>
    <row r="34" spans="1:5" ht="90" customHeight="1">
      <c r="A34" s="1057"/>
      <c r="B34" s="1058"/>
      <c r="C34" s="1058"/>
      <c r="D34" s="1058"/>
      <c r="E34" s="1058"/>
    </row>
    <row r="35" spans="1:5" ht="90" customHeight="1">
      <c r="A35" s="1056" t="s">
        <v>204</v>
      </c>
      <c r="B35" s="128"/>
      <c r="C35" s="127" t="s">
        <v>10</v>
      </c>
      <c r="D35" s="128" t="s">
        <v>151</v>
      </c>
      <c r="E35" s="128" t="s">
        <v>71</v>
      </c>
    </row>
    <row r="36" spans="1:5" ht="90" customHeight="1">
      <c r="A36" s="1056"/>
      <c r="B36" s="126" t="s">
        <v>56</v>
      </c>
      <c r="C36" s="128"/>
      <c r="D36" s="128" t="s">
        <v>143</v>
      </c>
      <c r="E36" s="128" t="s">
        <v>51</v>
      </c>
    </row>
    <row r="37" spans="1:5" ht="90" customHeight="1">
      <c r="A37" s="1056"/>
      <c r="B37" s="126" t="s">
        <v>87</v>
      </c>
      <c r="C37" s="128"/>
      <c r="D37" s="128" t="s">
        <v>399</v>
      </c>
      <c r="E37" s="128" t="s">
        <v>53</v>
      </c>
    </row>
    <row r="38" spans="1:5" ht="90" customHeight="1">
      <c r="A38" s="1056"/>
      <c r="B38" s="126" t="s">
        <v>270</v>
      </c>
      <c r="C38" s="128"/>
      <c r="D38" s="128" t="s">
        <v>44</v>
      </c>
      <c r="E38" s="128" t="s">
        <v>401</v>
      </c>
    </row>
    <row r="39" spans="1:5" ht="90" customHeight="1">
      <c r="A39" s="1056"/>
      <c r="B39" s="126"/>
      <c r="C39" s="128"/>
      <c r="D39" s="128"/>
      <c r="E39" s="128"/>
    </row>
    <row r="40" spans="1:5" ht="90" customHeight="1">
      <c r="A40" s="242"/>
      <c r="B40" s="126"/>
      <c r="C40" s="128"/>
      <c r="D40" s="128"/>
      <c r="E40" s="128"/>
    </row>
    <row r="41" spans="1:5" ht="90" customHeight="1">
      <c r="A41" s="1057"/>
      <c r="B41" s="1058"/>
      <c r="C41" s="1058"/>
      <c r="D41" s="1058"/>
      <c r="E41" s="1058"/>
    </row>
    <row r="42" spans="1:5" ht="198.75" customHeight="1">
      <c r="A42" s="131" t="s">
        <v>182</v>
      </c>
      <c r="B42" s="131" t="s">
        <v>83</v>
      </c>
      <c r="C42" s="131" t="s">
        <v>183</v>
      </c>
      <c r="D42" s="131" t="s">
        <v>207</v>
      </c>
      <c r="E42" s="131" t="s">
        <v>184</v>
      </c>
    </row>
    <row r="43" spans="1:5" ht="90" customHeight="1">
      <c r="A43" s="1056" t="s">
        <v>196</v>
      </c>
      <c r="B43" s="128" t="s">
        <v>10</v>
      </c>
      <c r="C43" s="128" t="s">
        <v>75</v>
      </c>
      <c r="D43" s="130" t="s">
        <v>266</v>
      </c>
      <c r="E43" s="128" t="s">
        <v>63</v>
      </c>
    </row>
    <row r="44" spans="1:5" ht="90" customHeight="1">
      <c r="A44" s="1056"/>
      <c r="B44" s="126" t="s">
        <v>394</v>
      </c>
      <c r="C44" s="128"/>
      <c r="D44" s="128" t="s">
        <v>231</v>
      </c>
      <c r="E44" s="128" t="s">
        <v>53</v>
      </c>
    </row>
    <row r="45" spans="1:5" ht="90" customHeight="1">
      <c r="A45" s="1056"/>
      <c r="B45" s="126" t="s">
        <v>87</v>
      </c>
      <c r="C45" s="128"/>
      <c r="D45" s="130" t="s">
        <v>410</v>
      </c>
      <c r="E45" s="126" t="s">
        <v>420</v>
      </c>
    </row>
    <row r="46" spans="1:5" ht="90" customHeight="1">
      <c r="A46" s="1056"/>
      <c r="B46" s="126" t="s">
        <v>110</v>
      </c>
      <c r="C46" s="128"/>
      <c r="D46" s="128" t="s">
        <v>214</v>
      </c>
      <c r="E46" s="126" t="s">
        <v>46</v>
      </c>
    </row>
    <row r="47" spans="1:5" ht="90" customHeight="1">
      <c r="A47" s="1056"/>
      <c r="B47" s="126"/>
      <c r="C47" s="128"/>
      <c r="D47" s="128" t="s">
        <v>44</v>
      </c>
      <c r="E47" s="128"/>
    </row>
    <row r="48" spans="1:5" ht="90" customHeight="1">
      <c r="A48" s="1057"/>
      <c r="B48" s="1058"/>
      <c r="C48" s="1058"/>
      <c r="D48" s="1058"/>
      <c r="E48" s="1058"/>
    </row>
    <row r="49" spans="1:5" ht="90" customHeight="1">
      <c r="A49" s="1056" t="s">
        <v>197</v>
      </c>
      <c r="B49" s="128"/>
      <c r="C49" s="127" t="s">
        <v>10</v>
      </c>
      <c r="D49" s="128" t="s">
        <v>427</v>
      </c>
      <c r="E49" s="128" t="s">
        <v>423</v>
      </c>
    </row>
    <row r="50" spans="1:5" ht="90" customHeight="1">
      <c r="A50" s="1056"/>
      <c r="B50" s="126" t="s">
        <v>406</v>
      </c>
      <c r="C50" s="128"/>
      <c r="D50" s="128" t="s">
        <v>225</v>
      </c>
      <c r="E50" s="128" t="s">
        <v>53</v>
      </c>
    </row>
    <row r="51" spans="1:5" ht="90" customHeight="1">
      <c r="A51" s="1056"/>
      <c r="B51" s="126" t="s">
        <v>236</v>
      </c>
      <c r="C51" s="128"/>
      <c r="D51" s="130" t="s">
        <v>48</v>
      </c>
      <c r="E51" s="126" t="s">
        <v>263</v>
      </c>
    </row>
    <row r="52" spans="1:5" ht="90" customHeight="1">
      <c r="A52" s="1056"/>
      <c r="B52" s="126" t="s">
        <v>270</v>
      </c>
      <c r="C52" s="128"/>
      <c r="D52" s="128" t="s">
        <v>243</v>
      </c>
      <c r="E52" s="128"/>
    </row>
    <row r="53" spans="1:5" ht="90" customHeight="1">
      <c r="A53" s="1056"/>
      <c r="B53" s="126"/>
      <c r="C53" s="128"/>
      <c r="D53" s="128" t="s">
        <v>44</v>
      </c>
      <c r="E53" s="128"/>
    </row>
    <row r="54" spans="1:5" ht="90" customHeight="1">
      <c r="A54" s="1057"/>
      <c r="B54" s="1058"/>
      <c r="C54" s="1058"/>
      <c r="D54" s="1058"/>
      <c r="E54" s="1058"/>
    </row>
    <row r="55" spans="1:5" ht="90" customHeight="1">
      <c r="A55" s="1056" t="s">
        <v>78</v>
      </c>
      <c r="B55" s="128" t="s">
        <v>10</v>
      </c>
      <c r="C55" s="127" t="s">
        <v>242</v>
      </c>
      <c r="D55" s="128" t="s">
        <v>185</v>
      </c>
      <c r="E55" s="128" t="s">
        <v>412</v>
      </c>
    </row>
    <row r="56" spans="1:5" ht="90" customHeight="1">
      <c r="A56" s="1056"/>
      <c r="B56" s="126" t="s">
        <v>71</v>
      </c>
      <c r="C56" s="128"/>
      <c r="D56" s="128" t="s">
        <v>428</v>
      </c>
      <c r="E56" s="128" t="s">
        <v>57</v>
      </c>
    </row>
    <row r="57" spans="1:5" ht="90" customHeight="1">
      <c r="A57" s="1056"/>
      <c r="B57" s="126" t="s">
        <v>236</v>
      </c>
      <c r="C57" s="128"/>
      <c r="D57" s="130" t="s">
        <v>396</v>
      </c>
      <c r="E57" s="130" t="s">
        <v>401</v>
      </c>
    </row>
    <row r="58" spans="1:5" ht="90" customHeight="1">
      <c r="A58" s="1056"/>
      <c r="B58" s="126" t="s">
        <v>53</v>
      </c>
      <c r="C58" s="128"/>
      <c r="D58" s="128" t="s">
        <v>399</v>
      </c>
      <c r="E58" s="130" t="s">
        <v>46</v>
      </c>
    </row>
    <row r="59" spans="1:5" ht="90" customHeight="1">
      <c r="A59" s="1056"/>
      <c r="B59" s="126"/>
      <c r="C59" s="128"/>
      <c r="D59" s="128" t="s">
        <v>44</v>
      </c>
      <c r="E59" s="130" t="s">
        <v>451</v>
      </c>
    </row>
    <row r="60" spans="1:5" ht="90" customHeight="1">
      <c r="A60" s="1057"/>
      <c r="B60" s="1058"/>
      <c r="C60" s="1058"/>
      <c r="D60" s="1058"/>
      <c r="E60" s="1058"/>
    </row>
    <row r="61" spans="1:5" ht="183.75" customHeight="1">
      <c r="A61" s="1056" t="s">
        <v>79</v>
      </c>
      <c r="B61" s="128"/>
      <c r="C61" s="127" t="s">
        <v>10</v>
      </c>
      <c r="D61" s="128" t="s">
        <v>238</v>
      </c>
      <c r="E61" s="586" t="s">
        <v>429</v>
      </c>
    </row>
    <row r="62" spans="1:5" ht="90" customHeight="1">
      <c r="A62" s="1056"/>
      <c r="B62" s="126" t="s">
        <v>56</v>
      </c>
      <c r="C62" s="128"/>
      <c r="D62" s="128" t="s">
        <v>438</v>
      </c>
      <c r="E62" s="128" t="s">
        <v>57</v>
      </c>
    </row>
    <row r="63" spans="1:5" ht="90" customHeight="1">
      <c r="A63" s="1056"/>
      <c r="B63" s="126" t="s">
        <v>236</v>
      </c>
      <c r="C63" s="128"/>
      <c r="D63" s="130" t="s">
        <v>456</v>
      </c>
      <c r="E63" s="130"/>
    </row>
    <row r="64" spans="1:5" ht="90" customHeight="1">
      <c r="A64" s="1056"/>
      <c r="B64" s="126" t="s">
        <v>270</v>
      </c>
      <c r="C64" s="128"/>
      <c r="D64" s="128" t="s">
        <v>399</v>
      </c>
      <c r="E64" s="128" t="s">
        <v>424</v>
      </c>
    </row>
    <row r="65" spans="1:5" ht="90" customHeight="1">
      <c r="A65" s="1056"/>
      <c r="B65" s="126"/>
      <c r="C65" s="128"/>
      <c r="D65" s="128" t="s">
        <v>44</v>
      </c>
      <c r="E65" s="128"/>
    </row>
    <row r="66" spans="1:5" ht="90" customHeight="1">
      <c r="A66" s="1057"/>
      <c r="B66" s="1058"/>
      <c r="C66" s="1058"/>
      <c r="D66" s="1058"/>
      <c r="E66" s="1058"/>
    </row>
    <row r="67" spans="1:5" ht="90" customHeight="1">
      <c r="A67" s="1056" t="s">
        <v>80</v>
      </c>
      <c r="B67" s="128" t="s">
        <v>10</v>
      </c>
      <c r="C67" s="127" t="s">
        <v>242</v>
      </c>
      <c r="D67" s="128" t="s">
        <v>240</v>
      </c>
      <c r="E67" s="128" t="s">
        <v>73</v>
      </c>
    </row>
    <row r="68" spans="1:5" ht="90" customHeight="1">
      <c r="A68" s="1056"/>
      <c r="B68" s="126" t="s">
        <v>255</v>
      </c>
      <c r="C68" s="128"/>
      <c r="D68" s="128" t="s">
        <v>227</v>
      </c>
      <c r="E68" s="128" t="s">
        <v>57</v>
      </c>
    </row>
    <row r="69" spans="1:5" ht="90" customHeight="1">
      <c r="A69" s="1056"/>
      <c r="B69" s="126" t="s">
        <v>87</v>
      </c>
      <c r="C69" s="128"/>
      <c r="D69" s="130" t="s">
        <v>192</v>
      </c>
      <c r="E69" s="130" t="s">
        <v>407</v>
      </c>
    </row>
    <row r="70" spans="1:5" ht="90" customHeight="1">
      <c r="A70" s="1056"/>
      <c r="B70" s="126" t="s">
        <v>53</v>
      </c>
      <c r="C70" s="128"/>
      <c r="D70" s="128" t="s">
        <v>399</v>
      </c>
      <c r="E70" s="130"/>
    </row>
    <row r="71" spans="1:5" ht="90" customHeight="1">
      <c r="A71" s="1056"/>
      <c r="B71" s="126"/>
      <c r="C71" s="128"/>
      <c r="D71" s="128" t="s">
        <v>44</v>
      </c>
      <c r="E71" s="128"/>
    </row>
    <row r="72" spans="1:5" ht="90" customHeight="1">
      <c r="A72" s="1057"/>
      <c r="B72" s="1058"/>
      <c r="C72" s="1058"/>
      <c r="D72" s="1058"/>
      <c r="E72" s="1058"/>
    </row>
    <row r="73" spans="1:5" ht="90" customHeight="1">
      <c r="A73" s="1056" t="s">
        <v>81</v>
      </c>
      <c r="B73" s="128"/>
      <c r="C73" s="127" t="s">
        <v>10</v>
      </c>
      <c r="D73" s="128" t="s">
        <v>151</v>
      </c>
      <c r="E73" s="128" t="s">
        <v>394</v>
      </c>
    </row>
    <row r="74" spans="1:5" ht="90" customHeight="1">
      <c r="A74" s="1056"/>
      <c r="B74" s="126" t="s">
        <v>82</v>
      </c>
      <c r="C74" s="128"/>
      <c r="D74" s="128" t="s">
        <v>396</v>
      </c>
      <c r="E74" s="128" t="s">
        <v>420</v>
      </c>
    </row>
    <row r="75" spans="1:5" ht="90" customHeight="1">
      <c r="A75" s="1056"/>
      <c r="B75" s="126" t="s">
        <v>87</v>
      </c>
      <c r="C75" s="128"/>
      <c r="D75" s="128" t="s">
        <v>399</v>
      </c>
      <c r="E75" s="128" t="s">
        <v>452</v>
      </c>
    </row>
    <row r="76" spans="1:5" ht="90" customHeight="1">
      <c r="A76" s="1056"/>
      <c r="B76" s="126" t="s">
        <v>270</v>
      </c>
      <c r="C76" s="128"/>
      <c r="D76" s="128" t="s">
        <v>44</v>
      </c>
      <c r="E76" s="128" t="s">
        <v>46</v>
      </c>
    </row>
    <row r="77" spans="1:5" ht="15">
      <c r="A77" s="20"/>
      <c r="B77" s="20"/>
      <c r="C77" s="20"/>
      <c r="D77" s="20"/>
      <c r="E77" s="20"/>
    </row>
    <row r="78" spans="1:5" ht="15">
      <c r="A78" s="20"/>
      <c r="B78" s="20"/>
      <c r="C78" s="20"/>
      <c r="D78" s="20"/>
      <c r="E78" s="20"/>
    </row>
    <row r="79" spans="1:5" ht="15">
      <c r="A79" s="20"/>
      <c r="B79" s="20"/>
      <c r="C79" s="20"/>
      <c r="D79" s="20"/>
      <c r="E79" s="20"/>
    </row>
    <row r="80" spans="1:5" ht="15">
      <c r="A80" s="20"/>
      <c r="B80" s="20"/>
      <c r="C80" s="20"/>
      <c r="D80" s="20"/>
      <c r="E80" s="20"/>
    </row>
    <row r="81" spans="1:5" ht="15">
      <c r="A81" s="20"/>
      <c r="B81" s="20"/>
      <c r="C81" s="20"/>
      <c r="D81" s="20"/>
      <c r="E81" s="20"/>
    </row>
    <row r="82" spans="1:5" ht="15">
      <c r="A82" s="20"/>
      <c r="B82" s="20"/>
      <c r="C82" s="20"/>
      <c r="D82" s="20"/>
      <c r="E82" s="20"/>
    </row>
    <row r="83" spans="1:5" ht="15">
      <c r="A83" s="20"/>
      <c r="B83" s="20"/>
      <c r="C83" s="20"/>
      <c r="D83" s="20"/>
      <c r="E83" s="20"/>
    </row>
    <row r="84" spans="1:5" ht="15">
      <c r="A84" s="20"/>
      <c r="B84" s="20"/>
      <c r="C84" s="20"/>
      <c r="D84" s="20"/>
      <c r="E84" s="20"/>
    </row>
    <row r="85" spans="1:5" ht="15">
      <c r="A85" s="20"/>
      <c r="B85" s="20"/>
      <c r="C85" s="20"/>
      <c r="D85" s="20"/>
      <c r="E85" s="20"/>
    </row>
    <row r="86" spans="1:5" ht="15">
      <c r="A86" s="20"/>
      <c r="B86" s="20"/>
      <c r="C86" s="20"/>
      <c r="D86" s="20"/>
      <c r="E86" s="20"/>
    </row>
    <row r="87" spans="1:5" ht="15">
      <c r="A87" s="20"/>
      <c r="B87" s="20"/>
      <c r="C87" s="20"/>
      <c r="D87" s="20"/>
      <c r="E87" s="20"/>
    </row>
    <row r="88" spans="1:5" ht="15">
      <c r="A88" s="20"/>
      <c r="B88" s="20"/>
      <c r="C88" s="20"/>
      <c r="D88" s="20"/>
      <c r="E88" s="20"/>
    </row>
    <row r="89" spans="1:5" ht="15">
      <c r="A89" s="20"/>
      <c r="B89" s="20"/>
      <c r="C89" s="20"/>
      <c r="D89" s="20"/>
      <c r="E89" s="20"/>
    </row>
    <row r="90" spans="1:5" ht="15">
      <c r="A90" s="20"/>
      <c r="B90" s="20"/>
      <c r="C90" s="20"/>
      <c r="D90" s="20"/>
      <c r="E90" s="20"/>
    </row>
    <row r="91" spans="1:5" ht="15">
      <c r="A91" s="20"/>
      <c r="B91" s="20"/>
      <c r="C91" s="20"/>
      <c r="D91" s="20"/>
      <c r="E91" s="20"/>
    </row>
    <row r="92" spans="1:5" ht="15">
      <c r="A92" s="20"/>
      <c r="B92" s="20"/>
      <c r="C92" s="20"/>
      <c r="D92" s="20"/>
      <c r="E92" s="20"/>
    </row>
    <row r="93" spans="1:5" ht="15">
      <c r="A93" s="20"/>
      <c r="B93" s="20"/>
      <c r="C93" s="20"/>
      <c r="D93" s="20"/>
      <c r="E93" s="20"/>
    </row>
    <row r="94" spans="1:5" ht="15">
      <c r="A94" s="20"/>
      <c r="B94" s="20"/>
      <c r="C94" s="20"/>
      <c r="D94" s="20"/>
      <c r="E94" s="20"/>
    </row>
    <row r="95" spans="1:5" ht="15">
      <c r="A95" s="20"/>
      <c r="B95" s="20"/>
      <c r="C95" s="20"/>
      <c r="D95" s="20"/>
      <c r="E95" s="20"/>
    </row>
    <row r="96" spans="1:5" ht="15">
      <c r="A96" s="20"/>
      <c r="B96" s="20"/>
      <c r="C96" s="20"/>
      <c r="D96" s="20"/>
      <c r="E96" s="20"/>
    </row>
    <row r="97" spans="1:5" ht="15">
      <c r="A97" s="20"/>
      <c r="B97" s="20"/>
      <c r="C97" s="20"/>
      <c r="D97" s="20"/>
      <c r="E97" s="20"/>
    </row>
    <row r="98" spans="1:5" ht="15">
      <c r="A98" s="20"/>
      <c r="B98" s="20"/>
      <c r="C98" s="20"/>
      <c r="D98" s="20"/>
      <c r="E98" s="20"/>
    </row>
    <row r="99" spans="1:5" ht="15">
      <c r="A99" s="20"/>
      <c r="B99" s="20"/>
      <c r="C99" s="20"/>
      <c r="D99" s="20"/>
      <c r="E99" s="20"/>
    </row>
    <row r="100" spans="1:5" ht="15">
      <c r="A100" s="20"/>
      <c r="B100" s="20"/>
      <c r="C100" s="20"/>
      <c r="D100" s="20"/>
      <c r="E100" s="20"/>
    </row>
    <row r="101" spans="1:5" ht="15">
      <c r="A101" s="20"/>
      <c r="B101" s="20"/>
      <c r="C101" s="20"/>
      <c r="D101" s="20"/>
      <c r="E101" s="20"/>
    </row>
    <row r="102" spans="1:5" ht="15">
      <c r="A102" s="20"/>
      <c r="B102" s="20"/>
      <c r="C102" s="20"/>
      <c r="D102" s="20"/>
      <c r="E102" s="20"/>
    </row>
    <row r="103" spans="1:5" ht="15">
      <c r="A103" s="20"/>
      <c r="B103" s="20"/>
      <c r="C103" s="20"/>
      <c r="D103" s="20"/>
      <c r="E103" s="20"/>
    </row>
    <row r="104" spans="1:5" ht="15">
      <c r="A104" s="20"/>
      <c r="B104" s="20"/>
      <c r="C104" s="20"/>
      <c r="D104" s="20"/>
      <c r="E104" s="20"/>
    </row>
    <row r="105" spans="1:5" ht="15">
      <c r="A105" s="20"/>
      <c r="B105" s="20"/>
      <c r="C105" s="20"/>
      <c r="D105" s="20"/>
      <c r="E105" s="20"/>
    </row>
    <row r="106" spans="1:5" ht="15">
      <c r="A106" s="20"/>
      <c r="B106" s="20"/>
      <c r="C106" s="20"/>
      <c r="D106" s="20"/>
      <c r="E106" s="20"/>
    </row>
    <row r="107" spans="1:5" ht="15">
      <c r="A107" s="20"/>
      <c r="B107" s="20"/>
      <c r="C107" s="20"/>
      <c r="D107" s="20"/>
      <c r="E107" s="20"/>
    </row>
    <row r="108" spans="1:5" ht="15">
      <c r="A108" s="20"/>
      <c r="B108" s="20"/>
      <c r="C108" s="20"/>
      <c r="D108" s="20"/>
      <c r="E108" s="20"/>
    </row>
    <row r="109" spans="1:5" ht="15">
      <c r="A109" s="20"/>
      <c r="B109" s="20"/>
      <c r="C109" s="20"/>
      <c r="D109" s="20"/>
      <c r="E109" s="20"/>
    </row>
    <row r="110" spans="1:5" ht="15">
      <c r="A110" s="20"/>
      <c r="B110" s="20"/>
      <c r="C110" s="20"/>
      <c r="D110" s="20"/>
      <c r="E110" s="20"/>
    </row>
    <row r="111" spans="1:5" ht="15">
      <c r="A111" s="20"/>
      <c r="B111" s="20"/>
      <c r="C111" s="20"/>
      <c r="D111" s="20"/>
      <c r="E111" s="20"/>
    </row>
    <row r="112" spans="1:5" ht="15">
      <c r="A112" s="20"/>
      <c r="B112" s="20"/>
      <c r="C112" s="20"/>
      <c r="D112" s="20"/>
      <c r="E112" s="20"/>
    </row>
    <row r="113" spans="1:5" ht="15">
      <c r="A113" s="20"/>
      <c r="B113" s="20"/>
      <c r="C113" s="20"/>
      <c r="D113" s="20"/>
      <c r="E113" s="20"/>
    </row>
    <row r="114" spans="1:5" ht="15">
      <c r="A114" s="20"/>
      <c r="B114" s="20"/>
      <c r="C114" s="20"/>
      <c r="D114" s="20"/>
      <c r="E114" s="20"/>
    </row>
    <row r="115" spans="1:5" ht="15">
      <c r="A115" s="20"/>
      <c r="B115" s="20"/>
      <c r="C115" s="20"/>
      <c r="D115" s="20"/>
      <c r="E115" s="20"/>
    </row>
    <row r="116" spans="1:5" ht="15">
      <c r="A116" s="20"/>
      <c r="B116" s="20"/>
      <c r="C116" s="20"/>
      <c r="D116" s="20"/>
      <c r="E116" s="20"/>
    </row>
    <row r="117" spans="1:5" ht="15">
      <c r="A117" s="20"/>
      <c r="B117" s="20"/>
      <c r="C117" s="20"/>
      <c r="D117" s="20"/>
      <c r="E117" s="20"/>
    </row>
    <row r="118" spans="1:5" ht="15">
      <c r="A118" s="20"/>
      <c r="B118" s="20"/>
      <c r="C118" s="20"/>
      <c r="D118" s="20"/>
      <c r="E118" s="20"/>
    </row>
    <row r="119" spans="1:5" ht="15">
      <c r="A119" s="20"/>
      <c r="B119" s="20"/>
      <c r="C119" s="20"/>
      <c r="D119" s="20"/>
      <c r="E119" s="20"/>
    </row>
    <row r="120" spans="1:5" ht="15">
      <c r="A120" s="20"/>
      <c r="B120" s="20"/>
      <c r="C120" s="20"/>
      <c r="D120" s="20"/>
      <c r="E120" s="20"/>
    </row>
    <row r="121" spans="1:5" ht="15">
      <c r="A121" s="20"/>
      <c r="B121" s="20"/>
      <c r="C121" s="20"/>
      <c r="D121" s="20"/>
      <c r="E121" s="20"/>
    </row>
    <row r="122" spans="1:5" ht="15">
      <c r="A122" s="20"/>
      <c r="B122" s="20"/>
      <c r="C122" s="20"/>
      <c r="D122" s="20"/>
      <c r="E122" s="20"/>
    </row>
    <row r="123" spans="1:5" ht="15">
      <c r="A123" s="20"/>
      <c r="B123" s="20"/>
      <c r="C123" s="20"/>
      <c r="D123" s="20"/>
      <c r="E123" s="20"/>
    </row>
    <row r="124" spans="1:5" ht="15">
      <c r="A124" s="20"/>
      <c r="B124" s="20"/>
      <c r="C124" s="20"/>
      <c r="D124" s="20"/>
      <c r="E124" s="20"/>
    </row>
    <row r="125" spans="1:5" ht="15">
      <c r="A125" s="20"/>
      <c r="B125" s="20"/>
      <c r="C125" s="20"/>
      <c r="D125" s="20"/>
      <c r="E125" s="20"/>
    </row>
    <row r="126" spans="1:5" ht="15">
      <c r="A126" s="20"/>
      <c r="B126" s="20"/>
      <c r="C126" s="20"/>
      <c r="D126" s="20"/>
      <c r="E126" s="20"/>
    </row>
    <row r="127" spans="1:5" ht="15">
      <c r="A127" s="20"/>
      <c r="B127" s="20"/>
      <c r="C127" s="20"/>
      <c r="D127" s="20"/>
      <c r="E127" s="20"/>
    </row>
    <row r="128" spans="1:5" ht="15">
      <c r="A128" s="20"/>
      <c r="B128" s="20"/>
      <c r="C128" s="20"/>
      <c r="D128" s="20"/>
      <c r="E128" s="20"/>
    </row>
    <row r="129" spans="1:5" ht="15">
      <c r="A129" s="20"/>
      <c r="B129" s="20"/>
      <c r="C129" s="20"/>
      <c r="D129" s="20"/>
      <c r="E129" s="20"/>
    </row>
    <row r="130" spans="1:5" ht="15">
      <c r="A130" s="20"/>
      <c r="B130" s="20"/>
      <c r="C130" s="20"/>
      <c r="D130" s="20"/>
      <c r="E130" s="20"/>
    </row>
    <row r="131" spans="1:5" ht="15">
      <c r="A131" s="20"/>
      <c r="B131" s="20"/>
      <c r="C131" s="20"/>
      <c r="D131" s="20"/>
      <c r="E131" s="20"/>
    </row>
    <row r="132" spans="1:5" ht="15">
      <c r="A132" s="20"/>
      <c r="B132" s="20"/>
      <c r="C132" s="20"/>
      <c r="D132" s="20"/>
      <c r="E132" s="20"/>
    </row>
    <row r="133" spans="1:5" ht="15">
      <c r="A133" s="20"/>
      <c r="B133" s="20"/>
      <c r="C133" s="20"/>
      <c r="D133" s="20"/>
      <c r="E133" s="20"/>
    </row>
    <row r="134" spans="1:5" ht="15">
      <c r="A134" s="20"/>
      <c r="B134" s="20"/>
      <c r="C134" s="20"/>
      <c r="D134" s="20"/>
      <c r="E134" s="20"/>
    </row>
    <row r="135" spans="1:5" ht="15">
      <c r="A135" s="20"/>
      <c r="B135" s="20"/>
      <c r="C135" s="20"/>
      <c r="D135" s="20"/>
      <c r="E135" s="20"/>
    </row>
    <row r="136" spans="1:5" ht="15">
      <c r="A136" s="20"/>
      <c r="B136" s="20"/>
      <c r="C136" s="20"/>
      <c r="D136" s="20"/>
      <c r="E136" s="20"/>
    </row>
    <row r="137" spans="1:5" ht="15">
      <c r="A137" s="20"/>
      <c r="B137" s="20"/>
      <c r="C137" s="20"/>
      <c r="D137" s="20"/>
      <c r="E137" s="20"/>
    </row>
    <row r="138" spans="1:5" ht="15">
      <c r="A138" s="20"/>
      <c r="B138" s="20"/>
      <c r="C138" s="20"/>
      <c r="D138" s="20"/>
      <c r="E138" s="20"/>
    </row>
    <row r="139" spans="1:5" ht="15">
      <c r="A139" s="20"/>
      <c r="B139" s="20"/>
      <c r="C139" s="20"/>
      <c r="D139" s="20"/>
      <c r="E139" s="20"/>
    </row>
    <row r="140" spans="1:5" ht="15">
      <c r="A140" s="20"/>
      <c r="B140" s="20"/>
      <c r="C140" s="20"/>
      <c r="D140" s="20"/>
      <c r="E140" s="20"/>
    </row>
    <row r="141" spans="1:5" ht="15">
      <c r="A141" s="20"/>
      <c r="B141" s="20"/>
      <c r="C141" s="20"/>
      <c r="D141" s="20"/>
      <c r="E141" s="20"/>
    </row>
    <row r="142" spans="1:5" ht="15">
      <c r="A142" s="20"/>
      <c r="B142" s="20"/>
      <c r="C142" s="20"/>
      <c r="D142" s="20"/>
      <c r="E142" s="20"/>
    </row>
  </sheetData>
  <sheetProtection/>
  <mergeCells count="28">
    <mergeCell ref="A34:E34"/>
    <mergeCell ref="A41:E41"/>
    <mergeCell ref="A48:E48"/>
    <mergeCell ref="A54:E54"/>
    <mergeCell ref="A35:A39"/>
    <mergeCell ref="A4:A8"/>
    <mergeCell ref="A23:A27"/>
    <mergeCell ref="A29:A33"/>
    <mergeCell ref="A10:A15"/>
    <mergeCell ref="A9:E9"/>
    <mergeCell ref="A16:E16"/>
    <mergeCell ref="A22:E22"/>
    <mergeCell ref="A28:E28"/>
    <mergeCell ref="A17:A21"/>
    <mergeCell ref="E2:E3"/>
    <mergeCell ref="A2:A3"/>
    <mergeCell ref="B2:B3"/>
    <mergeCell ref="C2:C3"/>
    <mergeCell ref="D2:D3"/>
    <mergeCell ref="A73:A76"/>
    <mergeCell ref="A61:A65"/>
    <mergeCell ref="A67:A71"/>
    <mergeCell ref="A43:A47"/>
    <mergeCell ref="A49:A53"/>
    <mergeCell ref="A66:E66"/>
    <mergeCell ref="A72:E72"/>
    <mergeCell ref="A60:E60"/>
    <mergeCell ref="A55:A59"/>
  </mergeCells>
  <printOptions/>
  <pageMargins left="0.7" right="0.7" top="0.75" bottom="0.75" header="0.3" footer="0.3"/>
  <pageSetup horizontalDpi="600" verticalDpi="600" orientation="landscape" paperSize="9" scale="1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21"/>
  <sheetViews>
    <sheetView zoomScale="89" zoomScaleNormal="89" workbookViewId="0" topLeftCell="A1">
      <selection activeCell="D20" sqref="D20"/>
    </sheetView>
  </sheetViews>
  <sheetFormatPr defaultColWidth="9.140625" defaultRowHeight="15"/>
  <cols>
    <col min="1" max="1" width="11.421875" style="0" customWidth="1"/>
    <col min="2" max="2" width="19.00390625" style="0" customWidth="1"/>
    <col min="3" max="3" width="21.7109375" style="0" customWidth="1"/>
  </cols>
  <sheetData>
    <row r="2" spans="1:3" ht="15">
      <c r="A2" s="183"/>
      <c r="B2" s="183" t="s">
        <v>304</v>
      </c>
      <c r="C2" s="183" t="s">
        <v>305</v>
      </c>
    </row>
    <row r="3" spans="1:3" ht="26.25">
      <c r="A3" s="183">
        <v>1</v>
      </c>
      <c r="B3" s="549" t="str">
        <f>HYPERLINK('1 д яс'!M67)</f>
        <v>82,04693</v>
      </c>
      <c r="C3" s="550" t="str">
        <f>HYPERLINK('1д сад'!M65)</f>
        <v>97,43805</v>
      </c>
    </row>
    <row r="4" spans="1:3" ht="26.25">
      <c r="A4" s="183">
        <v>2</v>
      </c>
      <c r="B4" s="549" t="str">
        <f>HYPERLINK('2д яс'!M78)</f>
        <v>122,94625</v>
      </c>
      <c r="C4" s="549" t="str">
        <f>HYPERLINK('2д са'!M74)</f>
        <v>145,13365</v>
      </c>
    </row>
    <row r="5" spans="1:3" ht="26.25">
      <c r="A5" s="183">
        <v>3</v>
      </c>
      <c r="B5" s="549" t="str">
        <f>HYPERLINK('3д яс'!M68)</f>
        <v>111,83346</v>
      </c>
      <c r="C5" s="549" t="str">
        <f>HYPERLINK(Лист3сад!M72)</f>
        <v>144,15417</v>
      </c>
    </row>
    <row r="6" spans="1:3" ht="26.25">
      <c r="A6" s="183">
        <v>4</v>
      </c>
      <c r="B6" s="549" t="str">
        <f>HYPERLINK(Лист4яс!M69)</f>
        <v>79,12243</v>
      </c>
      <c r="C6" s="549" t="str">
        <f>HYPERLINK('Лист4 сад'!M74)</f>
        <v>125,13671</v>
      </c>
    </row>
    <row r="7" spans="1:3" ht="26.25">
      <c r="A7" s="183">
        <v>5</v>
      </c>
      <c r="B7" s="549" t="str">
        <f>HYPERLINK('Лист5 яс'!M69)</f>
        <v>80,91702</v>
      </c>
      <c r="C7" s="549" t="str">
        <f>HYPERLINK('Лист5 сад'!M71)</f>
        <v>100,57556</v>
      </c>
    </row>
    <row r="8" spans="1:3" ht="26.25">
      <c r="A8" s="183">
        <v>6</v>
      </c>
      <c r="B8" s="549" t="str">
        <f>HYPERLINK(Лист6яс!L60)</f>
        <v>83,04</v>
      </c>
      <c r="C8" s="549" t="str">
        <f>HYPERLINK('Лист6 сад'!L60)</f>
        <v>88,65049</v>
      </c>
    </row>
    <row r="9" spans="1:3" ht="26.25">
      <c r="A9" s="183">
        <v>7</v>
      </c>
      <c r="B9" s="549" t="str">
        <f>HYPERLINK('Лист7 яс'!M67)</f>
        <v>74,31374</v>
      </c>
      <c r="C9" s="549" t="str">
        <f>HYPERLINK(Лист7сад!M69)</f>
        <v>88,3274323</v>
      </c>
    </row>
    <row r="10" spans="1:3" ht="26.25">
      <c r="A10" s="183">
        <v>8</v>
      </c>
      <c r="B10" s="549" t="str">
        <f>HYPERLINK(Лист8яс!M76)</f>
        <v>121,7650923</v>
      </c>
      <c r="C10" s="549" t="str">
        <f>HYPERLINK(Лист8сад!M78)</f>
        <v>136,6704323</v>
      </c>
    </row>
    <row r="11" spans="1:3" ht="26.25">
      <c r="A11" s="183">
        <v>9</v>
      </c>
      <c r="B11" s="549" t="str">
        <f>HYPERLINK(Лист9яс!M70)</f>
        <v>90,0234</v>
      </c>
      <c r="C11" s="549" t="str">
        <f>HYPERLINK(Лист9сад!M69)</f>
        <v>131,56306</v>
      </c>
    </row>
    <row r="12" spans="1:3" ht="26.25">
      <c r="A12" s="183">
        <v>10</v>
      </c>
      <c r="B12" s="549" t="str">
        <f>HYPERLINK(Лист10яс!M71)</f>
        <v>99,14673</v>
      </c>
      <c r="C12" s="549" t="str">
        <f>HYPERLINK(Лист10сад!M78)</f>
        <v>121,29941</v>
      </c>
    </row>
    <row r="13" spans="1:3" ht="26.25">
      <c r="A13" s="183">
        <v>11</v>
      </c>
      <c r="B13" s="549" t="str">
        <f>HYPERLINK(Лист11яс!M75)</f>
        <v>100,9334882</v>
      </c>
      <c r="C13" s="549" t="str">
        <f>HYPERLINK(Лист11сад!M76)</f>
        <v>128,43181</v>
      </c>
    </row>
    <row r="14" spans="1:3" ht="26.25">
      <c r="A14" s="183">
        <v>12</v>
      </c>
      <c r="B14" s="549" t="str">
        <f>HYPERLINK(Лист12яс!M63)</f>
        <v>70,03685</v>
      </c>
      <c r="C14" s="549" t="str">
        <f>HYPERLINK(Лист12сад!M61)</f>
        <v>97,52309</v>
      </c>
    </row>
    <row r="15" spans="1:3" ht="15">
      <c r="A15" s="183"/>
      <c r="B15" s="548"/>
      <c r="C15" s="548"/>
    </row>
    <row r="16" spans="1:3" ht="26.25">
      <c r="A16" s="183" t="s">
        <v>433</v>
      </c>
      <c r="B16" s="551">
        <f>B3+B4+B5+B6+B7+B8+B9+B10+B11+B12+B13+B14</f>
        <v>1116.1253905</v>
      </c>
      <c r="C16" s="551">
        <f>C3+C4+C5+C6+C7+C8+C9+C10+C11+C12+C13+C14</f>
        <v>1404.9038646000001</v>
      </c>
    </row>
    <row r="17" spans="1:3" ht="26.25">
      <c r="A17" s="183" t="s">
        <v>306</v>
      </c>
      <c r="B17" s="533">
        <f>B16/12</f>
        <v>93.01044920833334</v>
      </c>
      <c r="C17" s="533">
        <f>C16/12</f>
        <v>117.07532205000001</v>
      </c>
    </row>
    <row r="18" spans="1:3" ht="15">
      <c r="A18" s="183"/>
      <c r="B18" s="183">
        <v>93.07</v>
      </c>
      <c r="C18" s="183">
        <v>117.22</v>
      </c>
    </row>
    <row r="19" spans="1:3" ht="15">
      <c r="A19" s="183"/>
      <c r="B19" s="183"/>
      <c r="C19" s="183"/>
    </row>
    <row r="20" spans="1:3" ht="15">
      <c r="A20" s="183"/>
      <c r="B20" s="183"/>
      <c r="C20" s="183"/>
    </row>
    <row r="21" spans="1:3" ht="15">
      <c r="A21" s="183"/>
      <c r="B21" s="183"/>
      <c r="C21" s="1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36"/>
  <sheetViews>
    <sheetView zoomScale="37" zoomScaleNormal="37" zoomScalePageLayoutView="0" workbookViewId="0" topLeftCell="A1">
      <selection activeCell="K85" sqref="K85"/>
    </sheetView>
  </sheetViews>
  <sheetFormatPr defaultColWidth="9.140625" defaultRowHeight="15"/>
  <cols>
    <col min="1" max="1" width="65.421875" style="0" customWidth="1"/>
    <col min="2" max="2" width="22.8515625" style="0" bestFit="1" customWidth="1"/>
    <col min="3" max="3" width="18.7109375" style="0" customWidth="1"/>
    <col min="4" max="4" width="17.57421875" style="0" customWidth="1"/>
    <col min="5" max="5" width="13.7109375" style="0" bestFit="1" customWidth="1"/>
    <col min="6" max="6" width="22.8515625" style="0" bestFit="1" customWidth="1"/>
    <col min="7" max="7" width="22.8515625" style="0" customWidth="1"/>
    <col min="8" max="8" width="18.00390625" style="0" customWidth="1"/>
    <col min="9" max="9" width="16.28125" style="658" customWidth="1"/>
    <col min="10" max="10" width="15.8515625" style="658" customWidth="1"/>
    <col min="11" max="11" width="16.00390625" style="658" customWidth="1"/>
    <col min="12" max="13" width="18.28125" style="0" customWidth="1"/>
    <col min="14" max="14" width="25.57421875" style="0" customWidth="1"/>
    <col min="15" max="16" width="23.421875" style="0" customWidth="1"/>
  </cols>
  <sheetData>
    <row r="1" spans="1:16" ht="92.25">
      <c r="A1" s="556"/>
      <c r="B1" s="556"/>
      <c r="C1" s="556"/>
      <c r="D1" s="557" t="s">
        <v>308</v>
      </c>
      <c r="E1" s="557"/>
      <c r="F1" s="558"/>
      <c r="G1" s="558"/>
      <c r="H1" s="558"/>
      <c r="I1" s="652"/>
      <c r="J1" s="652"/>
      <c r="K1" s="659"/>
      <c r="L1" s="558"/>
      <c r="M1" s="558"/>
      <c r="N1" s="558"/>
      <c r="O1" s="559" t="s">
        <v>443</v>
      </c>
      <c r="P1" s="559"/>
    </row>
    <row r="2" spans="1:16" ht="89.25" customHeight="1">
      <c r="A2" s="560" t="s">
        <v>309</v>
      </c>
      <c r="B2" s="561">
        <v>1</v>
      </c>
      <c r="C2" s="561">
        <v>2</v>
      </c>
      <c r="D2" s="561">
        <v>3</v>
      </c>
      <c r="E2" s="561">
        <v>4</v>
      </c>
      <c r="F2" s="561">
        <v>5</v>
      </c>
      <c r="G2" s="583" t="s">
        <v>311</v>
      </c>
      <c r="H2" s="561">
        <v>7</v>
      </c>
      <c r="I2" s="653">
        <v>8</v>
      </c>
      <c r="J2" s="653">
        <v>9</v>
      </c>
      <c r="K2" s="653">
        <v>10</v>
      </c>
      <c r="L2" s="561">
        <v>11</v>
      </c>
      <c r="M2" s="584" t="s">
        <v>312</v>
      </c>
      <c r="N2" s="562" t="s">
        <v>434</v>
      </c>
      <c r="O2" s="562" t="s">
        <v>310</v>
      </c>
      <c r="P2" s="562" t="s">
        <v>306</v>
      </c>
    </row>
    <row r="3" spans="1:16" ht="51" customHeight="1">
      <c r="A3" s="563" t="s">
        <v>46</v>
      </c>
      <c r="B3" s="564">
        <v>70</v>
      </c>
      <c r="C3" s="564">
        <v>44</v>
      </c>
      <c r="D3" s="564">
        <v>35</v>
      </c>
      <c r="E3" s="564">
        <v>35</v>
      </c>
      <c r="F3" s="564">
        <v>35</v>
      </c>
      <c r="G3" s="567">
        <v>70</v>
      </c>
      <c r="H3" s="564">
        <v>70</v>
      </c>
      <c r="I3" s="571">
        <v>50</v>
      </c>
      <c r="J3" s="571">
        <v>70</v>
      </c>
      <c r="K3" s="571">
        <v>44</v>
      </c>
      <c r="L3" s="564">
        <v>35</v>
      </c>
      <c r="M3" s="567">
        <v>70</v>
      </c>
      <c r="N3" s="565">
        <f>SUM(B3:M3)</f>
        <v>628</v>
      </c>
      <c r="O3" s="564">
        <v>80</v>
      </c>
      <c r="P3" s="564">
        <f>N3/12</f>
        <v>52.333333333333336</v>
      </c>
    </row>
    <row r="4" spans="1:16" ht="45.75" customHeight="1">
      <c r="A4" s="563" t="s">
        <v>44</v>
      </c>
      <c r="B4" s="564">
        <v>35</v>
      </c>
      <c r="C4" s="564">
        <v>35</v>
      </c>
      <c r="D4" s="564">
        <v>35</v>
      </c>
      <c r="E4" s="564">
        <v>35</v>
      </c>
      <c r="F4" s="564">
        <v>35</v>
      </c>
      <c r="G4" s="567">
        <v>35</v>
      </c>
      <c r="H4" s="564">
        <v>35</v>
      </c>
      <c r="I4" s="571">
        <v>35</v>
      </c>
      <c r="J4" s="571">
        <v>35</v>
      </c>
      <c r="K4" s="571">
        <v>35</v>
      </c>
      <c r="L4" s="564">
        <v>35</v>
      </c>
      <c r="M4" s="567">
        <v>35</v>
      </c>
      <c r="N4" s="565">
        <f>SUM(B4:M4)</f>
        <v>420</v>
      </c>
      <c r="O4" s="564">
        <v>50</v>
      </c>
      <c r="P4" s="564">
        <f>N4/12</f>
        <v>35</v>
      </c>
    </row>
    <row r="5" spans="1:16" ht="44.25" customHeight="1">
      <c r="A5" s="560" t="s">
        <v>313</v>
      </c>
      <c r="B5" s="564"/>
      <c r="C5" s="564"/>
      <c r="D5" s="564"/>
      <c r="E5" s="564"/>
      <c r="F5" s="564"/>
      <c r="G5" s="564"/>
      <c r="H5" s="564"/>
      <c r="I5" s="571"/>
      <c r="J5" s="571"/>
      <c r="K5" s="571"/>
      <c r="L5" s="564"/>
      <c r="M5" s="564"/>
      <c r="N5" s="568">
        <f>N6+N7+N8+N9+N10+N11+N12+N13+N14</f>
        <v>530</v>
      </c>
      <c r="O5" s="564">
        <v>43</v>
      </c>
      <c r="P5" s="564">
        <f>N5/12</f>
        <v>44.166666666666664</v>
      </c>
    </row>
    <row r="6" spans="1:16" ht="38.25" customHeight="1">
      <c r="A6" s="569" t="s">
        <v>314</v>
      </c>
      <c r="B6" s="564"/>
      <c r="C6" s="564">
        <v>40</v>
      </c>
      <c r="D6" s="564"/>
      <c r="E6" s="564"/>
      <c r="F6" s="564"/>
      <c r="G6" s="570"/>
      <c r="H6" s="564">
        <v>45</v>
      </c>
      <c r="I6" s="571"/>
      <c r="J6" s="571"/>
      <c r="K6" s="571"/>
      <c r="L6" s="564"/>
      <c r="M6" s="570">
        <v>45</v>
      </c>
      <c r="N6" s="565">
        <f>SUM(B6:M6)</f>
        <v>130</v>
      </c>
      <c r="O6" s="570"/>
      <c r="P6" s="564"/>
    </row>
    <row r="7" spans="1:16" ht="45.75" customHeight="1">
      <c r="A7" s="563" t="s">
        <v>315</v>
      </c>
      <c r="B7" s="564"/>
      <c r="C7" s="564"/>
      <c r="D7" s="564"/>
      <c r="E7" s="564"/>
      <c r="F7" s="564"/>
      <c r="G7" s="570"/>
      <c r="H7" s="564">
        <v>20</v>
      </c>
      <c r="I7" s="571"/>
      <c r="J7" s="571"/>
      <c r="K7" s="571"/>
      <c r="L7" s="564"/>
      <c r="M7" s="570"/>
      <c r="N7" s="565">
        <f aca="true" t="shared" si="0" ref="N7:N14">SUM(B7:M7)</f>
        <v>20</v>
      </c>
      <c r="O7" s="570"/>
      <c r="P7" s="564"/>
    </row>
    <row r="8" spans="1:16" ht="37.5" customHeight="1">
      <c r="A8" s="563" t="s">
        <v>316</v>
      </c>
      <c r="B8" s="564"/>
      <c r="C8" s="564"/>
      <c r="D8" s="564"/>
      <c r="E8" s="564"/>
      <c r="F8" s="564"/>
      <c r="G8" s="570"/>
      <c r="H8" s="564"/>
      <c r="I8" s="571"/>
      <c r="J8" s="571"/>
      <c r="K8" s="571">
        <v>10</v>
      </c>
      <c r="L8" s="564"/>
      <c r="M8" s="570"/>
      <c r="N8" s="565">
        <f t="shared" si="0"/>
        <v>10</v>
      </c>
      <c r="O8" s="570"/>
      <c r="P8" s="564"/>
    </row>
    <row r="9" spans="1:16" ht="40.5" customHeight="1">
      <c r="A9" s="563" t="s">
        <v>317</v>
      </c>
      <c r="B9" s="564"/>
      <c r="C9" s="564"/>
      <c r="D9" s="564"/>
      <c r="E9" s="564"/>
      <c r="F9" s="564"/>
      <c r="G9" s="570"/>
      <c r="H9" s="564"/>
      <c r="I9" s="571">
        <v>30</v>
      </c>
      <c r="J9" s="571"/>
      <c r="K9" s="571"/>
      <c r="L9" s="564"/>
      <c r="M9" s="570"/>
      <c r="N9" s="565">
        <f t="shared" si="0"/>
        <v>30</v>
      </c>
      <c r="O9" s="570"/>
      <c r="P9" s="564"/>
    </row>
    <row r="10" spans="1:16" ht="42" customHeight="1">
      <c r="A10" s="563" t="s">
        <v>318</v>
      </c>
      <c r="B10" s="564">
        <v>30</v>
      </c>
      <c r="C10" s="564"/>
      <c r="D10" s="564"/>
      <c r="E10" s="564"/>
      <c r="F10" s="564"/>
      <c r="G10" s="570"/>
      <c r="H10" s="564"/>
      <c r="I10" s="571"/>
      <c r="J10" s="571"/>
      <c r="K10" s="571"/>
      <c r="L10" s="564"/>
      <c r="M10" s="570"/>
      <c r="N10" s="565">
        <f t="shared" si="0"/>
        <v>30</v>
      </c>
      <c r="O10" s="570"/>
      <c r="P10" s="564"/>
    </row>
    <row r="11" spans="1:16" ht="45.75" customHeight="1">
      <c r="A11" s="569" t="s">
        <v>125</v>
      </c>
      <c r="B11" s="564">
        <v>35</v>
      </c>
      <c r="C11" s="564"/>
      <c r="D11" s="564">
        <v>15</v>
      </c>
      <c r="E11" s="564">
        <v>15</v>
      </c>
      <c r="F11" s="564"/>
      <c r="G11" s="570">
        <v>30</v>
      </c>
      <c r="H11" s="564"/>
      <c r="I11" s="571"/>
      <c r="J11" s="571"/>
      <c r="K11" s="571">
        <v>50</v>
      </c>
      <c r="L11" s="571">
        <v>15</v>
      </c>
      <c r="M11" s="570"/>
      <c r="N11" s="565">
        <f t="shared" si="0"/>
        <v>160</v>
      </c>
      <c r="O11" s="570"/>
      <c r="P11" s="564"/>
    </row>
    <row r="12" spans="1:16" ht="44.25" customHeight="1">
      <c r="A12" s="569" t="s">
        <v>319</v>
      </c>
      <c r="B12" s="564"/>
      <c r="C12" s="564"/>
      <c r="D12" s="564">
        <v>10</v>
      </c>
      <c r="E12" s="564"/>
      <c r="F12" s="564">
        <v>30</v>
      </c>
      <c r="G12" s="570"/>
      <c r="H12" s="564"/>
      <c r="I12" s="571"/>
      <c r="J12" s="571"/>
      <c r="K12" s="571"/>
      <c r="L12" s="564">
        <v>20</v>
      </c>
      <c r="M12" s="570">
        <v>30</v>
      </c>
      <c r="N12" s="565">
        <f t="shared" si="0"/>
        <v>90</v>
      </c>
      <c r="O12" s="570"/>
      <c r="P12" s="564"/>
    </row>
    <row r="13" spans="1:16" ht="37.5" customHeight="1">
      <c r="A13" s="563" t="s">
        <v>320</v>
      </c>
      <c r="B13" s="564"/>
      <c r="C13" s="571"/>
      <c r="D13" s="564"/>
      <c r="E13" s="564"/>
      <c r="F13" s="564"/>
      <c r="G13" s="570"/>
      <c r="H13" s="564">
        <v>10</v>
      </c>
      <c r="I13" s="571"/>
      <c r="J13" s="571">
        <v>25</v>
      </c>
      <c r="K13" s="571"/>
      <c r="L13" s="564"/>
      <c r="M13" s="570"/>
      <c r="N13" s="565">
        <f t="shared" si="0"/>
        <v>35</v>
      </c>
      <c r="O13" s="570"/>
      <c r="P13" s="564"/>
    </row>
    <row r="14" spans="1:16" ht="44.25" customHeight="1">
      <c r="A14" s="563" t="s">
        <v>321</v>
      </c>
      <c r="B14" s="564">
        <v>25</v>
      </c>
      <c r="C14" s="564"/>
      <c r="D14" s="564"/>
      <c r="E14" s="564"/>
      <c r="F14" s="564"/>
      <c r="G14" s="570"/>
      <c r="H14" s="564"/>
      <c r="I14" s="571"/>
      <c r="J14" s="571"/>
      <c r="K14" s="571"/>
      <c r="L14" s="564"/>
      <c r="M14" s="570"/>
      <c r="N14" s="565">
        <f t="shared" si="0"/>
        <v>25</v>
      </c>
      <c r="O14" s="570"/>
      <c r="P14" s="564"/>
    </row>
    <row r="15" spans="1:16" ht="45" customHeight="1">
      <c r="A15" s="563" t="s">
        <v>322</v>
      </c>
      <c r="B15" s="564"/>
      <c r="C15" s="564"/>
      <c r="D15" s="564"/>
      <c r="E15" s="564">
        <v>35</v>
      </c>
      <c r="F15" s="564"/>
      <c r="G15" s="570">
        <v>30</v>
      </c>
      <c r="H15" s="564"/>
      <c r="I15" s="571"/>
      <c r="J15" s="571"/>
      <c r="K15" s="571"/>
      <c r="L15" s="564">
        <v>45</v>
      </c>
      <c r="M15" s="570"/>
      <c r="N15" s="568">
        <f>SUM(B15:M15)</f>
        <v>110</v>
      </c>
      <c r="O15" s="564">
        <v>12</v>
      </c>
      <c r="P15" s="564">
        <f>N15/12</f>
        <v>9.166666666666666</v>
      </c>
    </row>
    <row r="16" spans="1:16" ht="42" customHeight="1">
      <c r="A16" s="563" t="s">
        <v>186</v>
      </c>
      <c r="B16" s="564"/>
      <c r="C16" s="564">
        <v>5</v>
      </c>
      <c r="D16" s="564">
        <v>6</v>
      </c>
      <c r="E16" s="564"/>
      <c r="F16" s="564"/>
      <c r="G16" s="570"/>
      <c r="H16" s="564"/>
      <c r="I16" s="571">
        <v>3</v>
      </c>
      <c r="J16" s="571"/>
      <c r="K16" s="571">
        <v>10</v>
      </c>
      <c r="L16" s="564"/>
      <c r="M16" s="570"/>
      <c r="N16" s="565">
        <f>SUM(B16:L16)</f>
        <v>24</v>
      </c>
      <c r="O16" s="564"/>
      <c r="P16" s="564"/>
    </row>
    <row r="17" spans="1:16" ht="42" customHeight="1">
      <c r="A17" s="569" t="s">
        <v>89</v>
      </c>
      <c r="B17" s="564"/>
      <c r="C17" s="564">
        <v>50</v>
      </c>
      <c r="D17" s="564">
        <v>3</v>
      </c>
      <c r="E17" s="564">
        <v>25</v>
      </c>
      <c r="F17" s="564"/>
      <c r="G17" s="570"/>
      <c r="H17" s="564">
        <v>40</v>
      </c>
      <c r="I17" s="571">
        <v>40</v>
      </c>
      <c r="J17" s="571">
        <v>33</v>
      </c>
      <c r="K17" s="571"/>
      <c r="L17" s="564">
        <v>60</v>
      </c>
      <c r="M17" s="570"/>
      <c r="N17" s="568">
        <f>SUM(B17:L17)</f>
        <v>251</v>
      </c>
      <c r="O17" s="564">
        <v>29</v>
      </c>
      <c r="P17" s="564">
        <f>N17/12</f>
        <v>20.916666666666668</v>
      </c>
    </row>
    <row r="18" spans="1:16" ht="40.5" customHeight="1">
      <c r="A18" s="572" t="s">
        <v>323</v>
      </c>
      <c r="B18" s="564"/>
      <c r="C18" s="564"/>
      <c r="D18" s="564"/>
      <c r="E18" s="564"/>
      <c r="F18" s="564"/>
      <c r="G18" s="570"/>
      <c r="H18" s="564"/>
      <c r="I18" s="571"/>
      <c r="J18" s="571"/>
      <c r="K18" s="571"/>
      <c r="L18" s="564"/>
      <c r="M18" s="570"/>
      <c r="N18" s="565">
        <f>N19+N20+N21+N22+N23+N24+N25+N26</f>
        <v>3812</v>
      </c>
      <c r="O18" s="564">
        <v>325</v>
      </c>
      <c r="P18" s="564">
        <f>N18/12</f>
        <v>317.6666666666667</v>
      </c>
    </row>
    <row r="19" spans="1:16" ht="46.5" customHeight="1">
      <c r="A19" s="569" t="s">
        <v>324</v>
      </c>
      <c r="B19" s="564">
        <v>60</v>
      </c>
      <c r="C19" s="564">
        <v>60</v>
      </c>
      <c r="D19" s="564"/>
      <c r="E19" s="564">
        <v>160</v>
      </c>
      <c r="F19" s="564">
        <v>120</v>
      </c>
      <c r="G19" s="564">
        <v>30</v>
      </c>
      <c r="H19" s="564"/>
      <c r="I19" s="571"/>
      <c r="J19" s="571"/>
      <c r="K19" s="571">
        <v>60</v>
      </c>
      <c r="L19" s="564">
        <v>80</v>
      </c>
      <c r="M19" s="564"/>
      <c r="N19" s="565">
        <f>SUM(B19:M19)</f>
        <v>570</v>
      </c>
      <c r="O19" s="564"/>
      <c r="P19" s="564"/>
    </row>
    <row r="20" spans="1:16" ht="42" customHeight="1">
      <c r="A20" s="563" t="s">
        <v>325</v>
      </c>
      <c r="B20" s="564">
        <v>30</v>
      </c>
      <c r="C20" s="564">
        <v>13</v>
      </c>
      <c r="D20" s="564">
        <v>27</v>
      </c>
      <c r="E20" s="564">
        <v>22</v>
      </c>
      <c r="F20" s="564">
        <v>33</v>
      </c>
      <c r="G20" s="564">
        <v>7</v>
      </c>
      <c r="H20" s="564">
        <v>23</v>
      </c>
      <c r="I20" s="571">
        <v>15</v>
      </c>
      <c r="J20" s="571">
        <v>27</v>
      </c>
      <c r="K20" s="571">
        <v>10</v>
      </c>
      <c r="L20" s="564">
        <v>30</v>
      </c>
      <c r="M20" s="564">
        <v>15</v>
      </c>
      <c r="N20" s="565">
        <f aca="true" t="shared" si="1" ref="N20:N25">SUM(B20:M20)</f>
        <v>252</v>
      </c>
      <c r="O20" s="564"/>
      <c r="P20" s="564"/>
    </row>
    <row r="21" spans="1:16" ht="42" customHeight="1">
      <c r="A21" s="563" t="s">
        <v>326</v>
      </c>
      <c r="B21" s="564">
        <v>40</v>
      </c>
      <c r="C21" s="564">
        <v>15</v>
      </c>
      <c r="D21" s="564">
        <v>50</v>
      </c>
      <c r="E21" s="564">
        <v>45</v>
      </c>
      <c r="F21" s="564">
        <v>20</v>
      </c>
      <c r="G21" s="564">
        <v>15</v>
      </c>
      <c r="H21" s="564">
        <v>15</v>
      </c>
      <c r="I21" s="571">
        <v>35</v>
      </c>
      <c r="J21" s="571">
        <v>45</v>
      </c>
      <c r="K21" s="571">
        <v>20</v>
      </c>
      <c r="L21" s="564">
        <v>70</v>
      </c>
      <c r="M21" s="564">
        <v>35</v>
      </c>
      <c r="N21" s="565">
        <f t="shared" si="1"/>
        <v>405</v>
      </c>
      <c r="O21" s="564"/>
      <c r="P21" s="564"/>
    </row>
    <row r="22" spans="1:16" ht="36.75" customHeight="1">
      <c r="A22" s="569" t="s">
        <v>327</v>
      </c>
      <c r="B22" s="564"/>
      <c r="C22" s="564"/>
      <c r="D22" s="564">
        <v>30</v>
      </c>
      <c r="E22" s="564"/>
      <c r="F22" s="564">
        <v>60</v>
      </c>
      <c r="G22" s="564"/>
      <c r="H22" s="564">
        <v>45</v>
      </c>
      <c r="I22" s="571">
        <v>70</v>
      </c>
      <c r="J22" s="571">
        <v>30</v>
      </c>
      <c r="K22" s="571"/>
      <c r="L22" s="564">
        <v>40</v>
      </c>
      <c r="M22" s="564"/>
      <c r="N22" s="565">
        <f t="shared" si="1"/>
        <v>275</v>
      </c>
      <c r="O22" s="564"/>
      <c r="P22" s="564"/>
    </row>
    <row r="23" spans="1:16" ht="41.25" customHeight="1">
      <c r="A23" s="563" t="s">
        <v>328</v>
      </c>
      <c r="B23" s="564"/>
      <c r="C23" s="564"/>
      <c r="D23" s="564"/>
      <c r="E23" s="564"/>
      <c r="F23" s="564"/>
      <c r="G23" s="564"/>
      <c r="H23" s="564"/>
      <c r="I23" s="571"/>
      <c r="J23" s="571"/>
      <c r="K23" s="571"/>
      <c r="L23" s="564"/>
      <c r="M23" s="564"/>
      <c r="N23" s="565">
        <f t="shared" si="1"/>
        <v>0</v>
      </c>
      <c r="O23" s="564"/>
      <c r="P23" s="564"/>
    </row>
    <row r="24" spans="1:16" ht="41.25" customHeight="1">
      <c r="A24" s="563" t="s">
        <v>329</v>
      </c>
      <c r="B24" s="564"/>
      <c r="C24" s="564"/>
      <c r="D24" s="564"/>
      <c r="E24" s="564"/>
      <c r="F24" s="564"/>
      <c r="G24" s="564"/>
      <c r="H24" s="564"/>
      <c r="I24" s="571"/>
      <c r="J24" s="571"/>
      <c r="K24" s="571"/>
      <c r="L24" s="564"/>
      <c r="M24" s="564"/>
      <c r="N24" s="565">
        <f t="shared" si="1"/>
        <v>0</v>
      </c>
      <c r="O24" s="564"/>
      <c r="P24" s="564"/>
    </row>
    <row r="25" spans="1:16" ht="45.75" customHeight="1">
      <c r="A25" s="563" t="s">
        <v>330</v>
      </c>
      <c r="B25" s="564"/>
      <c r="C25" s="564"/>
      <c r="D25" s="564"/>
      <c r="E25" s="564"/>
      <c r="F25" s="564"/>
      <c r="G25" s="564"/>
      <c r="H25" s="564"/>
      <c r="I25" s="571"/>
      <c r="J25" s="571"/>
      <c r="K25" s="571"/>
      <c r="L25" s="564"/>
      <c r="M25" s="564"/>
      <c r="N25" s="565">
        <f t="shared" si="1"/>
        <v>0</v>
      </c>
      <c r="O25" s="564"/>
      <c r="P25" s="564"/>
    </row>
    <row r="26" spans="1:16" ht="46.5" customHeight="1">
      <c r="A26" s="569" t="s">
        <v>114</v>
      </c>
      <c r="B26" s="564">
        <v>60</v>
      </c>
      <c r="C26" s="564">
        <v>300</v>
      </c>
      <c r="D26" s="564">
        <v>100</v>
      </c>
      <c r="E26" s="564">
        <v>140</v>
      </c>
      <c r="F26" s="564">
        <v>290</v>
      </c>
      <c r="G26" s="564">
        <v>80</v>
      </c>
      <c r="H26" s="564">
        <v>100</v>
      </c>
      <c r="I26" s="571">
        <v>290</v>
      </c>
      <c r="J26" s="571">
        <v>120</v>
      </c>
      <c r="K26" s="571">
        <v>520</v>
      </c>
      <c r="L26" s="564">
        <v>30</v>
      </c>
      <c r="M26" s="564">
        <v>280</v>
      </c>
      <c r="N26" s="568">
        <f>SUM(B26:M26)</f>
        <v>2310</v>
      </c>
      <c r="O26" s="564"/>
      <c r="P26" s="564"/>
    </row>
    <row r="27" spans="1:16" ht="57.75" customHeight="1">
      <c r="A27" s="560" t="s">
        <v>331</v>
      </c>
      <c r="B27" s="564"/>
      <c r="C27" s="564"/>
      <c r="D27" s="564"/>
      <c r="E27" s="564"/>
      <c r="F27" s="564"/>
      <c r="G27" s="564"/>
      <c r="H27" s="564"/>
      <c r="I27" s="571"/>
      <c r="J27" s="571"/>
      <c r="K27" s="571"/>
      <c r="L27" s="564"/>
      <c r="M27" s="564"/>
      <c r="N27" s="568">
        <f>N28+N29+N30+N31+N32</f>
        <v>1355</v>
      </c>
      <c r="O27" s="564">
        <v>114</v>
      </c>
      <c r="P27" s="564">
        <f>N27/12</f>
        <v>112.91666666666667</v>
      </c>
    </row>
    <row r="28" spans="1:16" ht="49.5" customHeight="1">
      <c r="A28" s="563" t="s">
        <v>332</v>
      </c>
      <c r="B28" s="564">
        <v>105</v>
      </c>
      <c r="C28" s="564">
        <v>20</v>
      </c>
      <c r="D28" s="564">
        <v>30</v>
      </c>
      <c r="E28" s="564">
        <v>40</v>
      </c>
      <c r="F28" s="564">
        <v>25</v>
      </c>
      <c r="G28" s="564"/>
      <c r="H28" s="564"/>
      <c r="I28" s="571">
        <v>65</v>
      </c>
      <c r="J28" s="571"/>
      <c r="K28" s="571">
        <v>90</v>
      </c>
      <c r="L28" s="564">
        <v>20</v>
      </c>
      <c r="M28" s="564">
        <v>90</v>
      </c>
      <c r="N28" s="565">
        <f aca="true" t="shared" si="2" ref="N28:N33">SUM(B28:M28)</f>
        <v>485</v>
      </c>
      <c r="O28" s="564"/>
      <c r="P28" s="564"/>
    </row>
    <row r="29" spans="1:16" ht="39.75" customHeight="1">
      <c r="A29" s="563" t="s">
        <v>333</v>
      </c>
      <c r="B29" s="564"/>
      <c r="C29" s="564">
        <v>40</v>
      </c>
      <c r="D29" s="564">
        <v>90</v>
      </c>
      <c r="E29" s="564"/>
      <c r="F29" s="564">
        <v>90</v>
      </c>
      <c r="G29" s="564"/>
      <c r="H29" s="564"/>
      <c r="I29" s="571"/>
      <c r="J29" s="571"/>
      <c r="K29" s="571"/>
      <c r="L29" s="564"/>
      <c r="M29" s="564"/>
      <c r="N29" s="565">
        <f t="shared" si="2"/>
        <v>220</v>
      </c>
      <c r="O29" s="564"/>
      <c r="P29" s="564"/>
    </row>
    <row r="30" spans="1:16" ht="41.25" customHeight="1">
      <c r="A30" s="563" t="s">
        <v>334</v>
      </c>
      <c r="B30" s="564"/>
      <c r="C30" s="564">
        <v>110</v>
      </c>
      <c r="D30" s="564"/>
      <c r="E30" s="564"/>
      <c r="F30" s="564"/>
      <c r="G30" s="566"/>
      <c r="H30" s="564"/>
      <c r="I30" s="571"/>
      <c r="J30" s="571">
        <v>90</v>
      </c>
      <c r="K30" s="571"/>
      <c r="L30" s="564"/>
      <c r="M30" s="566"/>
      <c r="N30" s="565">
        <f t="shared" si="2"/>
        <v>200</v>
      </c>
      <c r="O30" s="564"/>
      <c r="P30" s="564"/>
    </row>
    <row r="31" spans="1:16" ht="45.75" customHeight="1">
      <c r="A31" s="569" t="s">
        <v>335</v>
      </c>
      <c r="B31" s="564"/>
      <c r="C31" s="564"/>
      <c r="D31" s="564"/>
      <c r="E31" s="564">
        <v>90</v>
      </c>
      <c r="F31" s="564"/>
      <c r="G31" s="564">
        <v>90</v>
      </c>
      <c r="H31" s="564">
        <v>90</v>
      </c>
      <c r="I31" s="571">
        <v>90</v>
      </c>
      <c r="J31" s="571"/>
      <c r="K31" s="571"/>
      <c r="L31" s="564">
        <v>90</v>
      </c>
      <c r="M31" s="564"/>
      <c r="N31" s="565">
        <f t="shared" si="2"/>
        <v>450</v>
      </c>
      <c r="O31" s="564"/>
      <c r="P31" s="564"/>
    </row>
    <row r="32" spans="1:16" ht="45" customHeight="1">
      <c r="A32" s="563" t="s">
        <v>336</v>
      </c>
      <c r="B32" s="564"/>
      <c r="C32" s="564"/>
      <c r="D32" s="564"/>
      <c r="E32" s="564"/>
      <c r="F32" s="564"/>
      <c r="G32" s="564"/>
      <c r="H32" s="564"/>
      <c r="I32" s="571"/>
      <c r="J32" s="571"/>
      <c r="K32" s="571"/>
      <c r="L32" s="564"/>
      <c r="M32" s="564"/>
      <c r="N32" s="565">
        <f t="shared" si="2"/>
        <v>0</v>
      </c>
      <c r="O32" s="564"/>
      <c r="P32" s="564"/>
    </row>
    <row r="33" spans="1:16" ht="42.75" customHeight="1">
      <c r="A33" s="563" t="s">
        <v>75</v>
      </c>
      <c r="B33" s="564">
        <v>200</v>
      </c>
      <c r="C33" s="564"/>
      <c r="D33" s="564">
        <v>200</v>
      </c>
      <c r="E33" s="564"/>
      <c r="F33" s="564">
        <v>200</v>
      </c>
      <c r="G33" s="564"/>
      <c r="H33" s="564">
        <v>200</v>
      </c>
      <c r="I33" s="571"/>
      <c r="J33" s="571">
        <v>200</v>
      </c>
      <c r="K33" s="571"/>
      <c r="L33" s="564">
        <v>200</v>
      </c>
      <c r="M33" s="564"/>
      <c r="N33" s="565">
        <f t="shared" si="2"/>
        <v>1200</v>
      </c>
      <c r="O33" s="564">
        <v>100</v>
      </c>
      <c r="P33" s="564">
        <f>N33/12</f>
        <v>100</v>
      </c>
    </row>
    <row r="34" spans="1:16" ht="41.25" customHeight="1">
      <c r="A34" s="563" t="s">
        <v>337</v>
      </c>
      <c r="B34" s="564"/>
      <c r="C34" s="564"/>
      <c r="D34" s="564"/>
      <c r="E34" s="564"/>
      <c r="F34" s="564"/>
      <c r="G34" s="566"/>
      <c r="H34" s="564"/>
      <c r="I34" s="571"/>
      <c r="J34" s="571"/>
      <c r="K34" s="571"/>
      <c r="L34" s="564"/>
      <c r="M34" s="566"/>
      <c r="N34" s="565">
        <f>SUM(B34:L34)</f>
        <v>0</v>
      </c>
      <c r="O34" s="566"/>
      <c r="P34" s="564">
        <f>N34/12</f>
        <v>0</v>
      </c>
    </row>
    <row r="35" spans="1:16" ht="42" customHeight="1">
      <c r="A35" s="560" t="s">
        <v>338</v>
      </c>
      <c r="B35" s="564"/>
      <c r="C35" s="564"/>
      <c r="D35" s="564"/>
      <c r="E35" s="564"/>
      <c r="F35" s="564"/>
      <c r="G35" s="564"/>
      <c r="H35" s="564"/>
      <c r="I35" s="571"/>
      <c r="J35" s="571"/>
      <c r="K35" s="571"/>
      <c r="L35" s="564"/>
      <c r="M35" s="564"/>
      <c r="N35" s="568">
        <f>N36+N37+N38+N39+N40</f>
        <v>87</v>
      </c>
      <c r="O35" s="564">
        <v>11</v>
      </c>
      <c r="P35" s="564">
        <f>N35/12</f>
        <v>7.25</v>
      </c>
    </row>
    <row r="36" spans="1:16" ht="47.25" customHeight="1">
      <c r="A36" s="563" t="s">
        <v>280</v>
      </c>
      <c r="B36" s="564">
        <v>5</v>
      </c>
      <c r="C36" s="564">
        <v>5</v>
      </c>
      <c r="D36" s="564"/>
      <c r="E36" s="564">
        <v>5</v>
      </c>
      <c r="F36" s="564"/>
      <c r="G36" s="564">
        <v>5</v>
      </c>
      <c r="H36" s="564"/>
      <c r="I36" s="571"/>
      <c r="J36" s="571">
        <v>5</v>
      </c>
      <c r="K36" s="571">
        <v>5</v>
      </c>
      <c r="L36" s="564">
        <v>5</v>
      </c>
      <c r="M36" s="564">
        <v>5</v>
      </c>
      <c r="N36" s="565">
        <f aca="true" t="shared" si="3" ref="N36:N44">SUM(B36:M36)</f>
        <v>40</v>
      </c>
      <c r="O36" s="564"/>
      <c r="P36" s="564"/>
    </row>
    <row r="37" spans="1:16" ht="37.5" customHeight="1">
      <c r="A37" s="563" t="s">
        <v>339</v>
      </c>
      <c r="B37" s="564">
        <v>4</v>
      </c>
      <c r="C37" s="564">
        <v>4</v>
      </c>
      <c r="D37" s="564"/>
      <c r="E37" s="564">
        <v>4</v>
      </c>
      <c r="F37" s="564"/>
      <c r="G37" s="564">
        <v>4</v>
      </c>
      <c r="H37" s="564">
        <v>5</v>
      </c>
      <c r="I37" s="571"/>
      <c r="J37" s="571">
        <v>4</v>
      </c>
      <c r="K37" s="571">
        <v>4</v>
      </c>
      <c r="L37" s="564">
        <v>4</v>
      </c>
      <c r="M37" s="564">
        <v>4</v>
      </c>
      <c r="N37" s="565">
        <f t="shared" si="3"/>
        <v>37</v>
      </c>
      <c r="O37" s="564"/>
      <c r="P37" s="564"/>
    </row>
    <row r="38" spans="1:16" ht="37.5" customHeight="1">
      <c r="A38" s="563" t="s">
        <v>370</v>
      </c>
      <c r="B38" s="564"/>
      <c r="C38" s="564"/>
      <c r="D38" s="564"/>
      <c r="E38" s="564"/>
      <c r="F38" s="564"/>
      <c r="G38" s="564"/>
      <c r="H38" s="564"/>
      <c r="I38" s="571">
        <v>5</v>
      </c>
      <c r="J38" s="571"/>
      <c r="K38" s="571"/>
      <c r="L38" s="564"/>
      <c r="M38" s="564"/>
      <c r="N38" s="565">
        <f t="shared" si="3"/>
        <v>5</v>
      </c>
      <c r="O38" s="564"/>
      <c r="P38" s="564"/>
    </row>
    <row r="39" spans="1:16" ht="46.5" customHeight="1">
      <c r="A39" s="563" t="s">
        <v>340</v>
      </c>
      <c r="B39" s="564"/>
      <c r="C39" s="564"/>
      <c r="D39" s="564"/>
      <c r="E39" s="564">
        <v>5</v>
      </c>
      <c r="F39" s="564"/>
      <c r="G39" s="564"/>
      <c r="H39" s="564"/>
      <c r="I39" s="571"/>
      <c r="J39" s="571"/>
      <c r="K39" s="571"/>
      <c r="L39" s="564"/>
      <c r="M39" s="564"/>
      <c r="N39" s="565">
        <f t="shared" si="3"/>
        <v>5</v>
      </c>
      <c r="O39" s="564"/>
      <c r="P39" s="564"/>
    </row>
    <row r="40" spans="1:16" ht="46.5" customHeight="1">
      <c r="A40" s="563" t="s">
        <v>398</v>
      </c>
      <c r="B40" s="564"/>
      <c r="C40" s="564"/>
      <c r="D40" s="564"/>
      <c r="E40" s="564"/>
      <c r="F40" s="564"/>
      <c r="G40" s="564"/>
      <c r="H40" s="564"/>
      <c r="I40" s="571"/>
      <c r="J40" s="571"/>
      <c r="K40" s="571"/>
      <c r="L40" s="564"/>
      <c r="M40" s="564"/>
      <c r="N40" s="565">
        <f t="shared" si="3"/>
        <v>0</v>
      </c>
      <c r="O40" s="564"/>
      <c r="P40" s="564"/>
    </row>
    <row r="41" spans="1:16" ht="42" customHeight="1">
      <c r="A41" s="569" t="s">
        <v>341</v>
      </c>
      <c r="B41" s="564">
        <v>1</v>
      </c>
      <c r="C41" s="564">
        <v>1</v>
      </c>
      <c r="D41" s="564"/>
      <c r="E41" s="564"/>
      <c r="F41" s="564">
        <v>1</v>
      </c>
      <c r="G41" s="573"/>
      <c r="H41" s="564">
        <v>1</v>
      </c>
      <c r="I41" s="571"/>
      <c r="J41" s="571"/>
      <c r="K41" s="571">
        <v>1</v>
      </c>
      <c r="L41" s="564">
        <v>1</v>
      </c>
      <c r="M41" s="573">
        <v>1</v>
      </c>
      <c r="N41" s="565">
        <f t="shared" si="3"/>
        <v>7</v>
      </c>
      <c r="O41" s="573">
        <v>0.6</v>
      </c>
      <c r="P41" s="564">
        <f>N41/12</f>
        <v>0.5833333333333334</v>
      </c>
    </row>
    <row r="42" spans="1:16" ht="39" customHeight="1">
      <c r="A42" s="563" t="s">
        <v>270</v>
      </c>
      <c r="B42" s="574"/>
      <c r="C42" s="573">
        <v>1</v>
      </c>
      <c r="D42" s="573">
        <v>1</v>
      </c>
      <c r="E42" s="573"/>
      <c r="F42" s="573">
        <v>1</v>
      </c>
      <c r="G42" s="573">
        <v>1</v>
      </c>
      <c r="H42" s="564"/>
      <c r="I42" s="654">
        <v>1</v>
      </c>
      <c r="J42" s="654"/>
      <c r="K42" s="654">
        <v>1</v>
      </c>
      <c r="L42" s="573"/>
      <c r="M42" s="573"/>
      <c r="N42" s="565">
        <f t="shared" si="3"/>
        <v>6</v>
      </c>
      <c r="O42" s="573">
        <v>1.2</v>
      </c>
      <c r="P42" s="564">
        <f>N42/12</f>
        <v>0.5</v>
      </c>
    </row>
    <row r="43" spans="1:16" ht="51.75" customHeight="1">
      <c r="A43" s="563" t="s">
        <v>215</v>
      </c>
      <c r="B43" s="573"/>
      <c r="C43" s="573"/>
      <c r="D43" s="573">
        <v>15</v>
      </c>
      <c r="E43" s="573"/>
      <c r="F43" s="573"/>
      <c r="G43" s="573"/>
      <c r="H43" s="564">
        <v>15</v>
      </c>
      <c r="I43" s="571"/>
      <c r="J43" s="654"/>
      <c r="K43" s="654"/>
      <c r="L43" s="573"/>
      <c r="M43" s="573"/>
      <c r="N43" s="565">
        <f t="shared" si="3"/>
        <v>30</v>
      </c>
      <c r="O43" s="573"/>
      <c r="P43" s="564">
        <f>N43/12</f>
        <v>2.5</v>
      </c>
    </row>
    <row r="44" spans="1:16" ht="53.25" customHeight="1">
      <c r="A44" s="569" t="s">
        <v>342</v>
      </c>
      <c r="B44" s="564">
        <v>1</v>
      </c>
      <c r="C44" s="573"/>
      <c r="D44" s="573">
        <v>1</v>
      </c>
      <c r="E44" s="573">
        <v>1</v>
      </c>
      <c r="F44" s="574"/>
      <c r="G44" s="564">
        <v>1</v>
      </c>
      <c r="H44" s="564">
        <v>1</v>
      </c>
      <c r="I44" s="571">
        <v>1</v>
      </c>
      <c r="J44" s="571">
        <v>1</v>
      </c>
      <c r="K44" s="654"/>
      <c r="L44" s="564">
        <v>1</v>
      </c>
      <c r="M44" s="564">
        <v>1</v>
      </c>
      <c r="N44" s="565">
        <f t="shared" si="3"/>
        <v>9</v>
      </c>
      <c r="O44" s="573">
        <v>0.6</v>
      </c>
      <c r="P44" s="564">
        <f>N44/12</f>
        <v>0.75</v>
      </c>
    </row>
    <row r="45" spans="1:16" ht="91.5" customHeight="1">
      <c r="A45" s="575" t="s">
        <v>343</v>
      </c>
      <c r="B45" s="564"/>
      <c r="C45" s="564"/>
      <c r="D45" s="564"/>
      <c r="E45" s="564"/>
      <c r="F45" s="564"/>
      <c r="G45" s="564"/>
      <c r="H45" s="564"/>
      <c r="I45" s="571"/>
      <c r="J45" s="571"/>
      <c r="K45" s="571"/>
      <c r="L45" s="564"/>
      <c r="M45" s="564"/>
      <c r="N45" s="565">
        <f>N46+N47+N48+N49</f>
        <v>160</v>
      </c>
      <c r="O45" s="564">
        <v>20</v>
      </c>
      <c r="P45" s="564">
        <f>N45/12</f>
        <v>13.333333333333334</v>
      </c>
    </row>
    <row r="46" spans="1:16" ht="51" customHeight="1">
      <c r="A46" s="569" t="s">
        <v>420</v>
      </c>
      <c r="B46" s="564"/>
      <c r="C46" s="564"/>
      <c r="D46" s="564">
        <v>20</v>
      </c>
      <c r="E46" s="564"/>
      <c r="F46" s="564">
        <v>20</v>
      </c>
      <c r="G46" s="564"/>
      <c r="H46" s="564">
        <v>20</v>
      </c>
      <c r="I46" s="571"/>
      <c r="J46" s="571"/>
      <c r="K46" s="571">
        <v>20</v>
      </c>
      <c r="L46" s="564"/>
      <c r="M46" s="564">
        <v>20</v>
      </c>
      <c r="N46" s="565">
        <f>SUM(B46:M46)</f>
        <v>100</v>
      </c>
      <c r="O46" s="564"/>
      <c r="P46" s="564"/>
    </row>
    <row r="47" spans="1:16" ht="44.25" customHeight="1">
      <c r="A47" s="569" t="s">
        <v>401</v>
      </c>
      <c r="B47" s="564">
        <v>12</v>
      </c>
      <c r="C47" s="564"/>
      <c r="D47" s="564"/>
      <c r="E47" s="564">
        <v>12</v>
      </c>
      <c r="F47" s="564"/>
      <c r="G47" s="564">
        <v>12</v>
      </c>
      <c r="H47" s="564"/>
      <c r="I47" s="571"/>
      <c r="J47" s="571">
        <v>12</v>
      </c>
      <c r="K47" s="571"/>
      <c r="L47" s="564">
        <v>12</v>
      </c>
      <c r="M47" s="564"/>
      <c r="N47" s="565">
        <f>SUM(B47:M47)</f>
        <v>60</v>
      </c>
      <c r="O47" s="564"/>
      <c r="P47" s="564"/>
    </row>
    <row r="48" spans="1:16" ht="50.25" customHeight="1">
      <c r="A48" s="563" t="s">
        <v>344</v>
      </c>
      <c r="B48" s="564"/>
      <c r="C48" s="564"/>
      <c r="D48" s="564"/>
      <c r="E48" s="564"/>
      <c r="F48" s="564"/>
      <c r="G48" s="564"/>
      <c r="H48" s="564"/>
      <c r="I48" s="571"/>
      <c r="J48" s="571"/>
      <c r="K48" s="571"/>
      <c r="L48" s="564"/>
      <c r="M48" s="564"/>
      <c r="N48" s="565">
        <f>SUM(B48:L48)</f>
        <v>0</v>
      </c>
      <c r="O48" s="564"/>
      <c r="P48" s="564"/>
    </row>
    <row r="49" spans="1:16" ht="48.75" customHeight="1">
      <c r="A49" s="563" t="s">
        <v>146</v>
      </c>
      <c r="B49" s="564"/>
      <c r="C49" s="564"/>
      <c r="D49" s="564"/>
      <c r="E49" s="564"/>
      <c r="F49" s="564"/>
      <c r="G49" s="564"/>
      <c r="H49" s="564"/>
      <c r="I49" s="571"/>
      <c r="J49" s="571"/>
      <c r="K49" s="571"/>
      <c r="L49" s="564"/>
      <c r="M49" s="564"/>
      <c r="N49" s="565">
        <f>SUM(B49:L49)</f>
        <v>0</v>
      </c>
      <c r="O49" s="564"/>
      <c r="P49" s="564"/>
    </row>
    <row r="50" spans="1:16" ht="47.25" customHeight="1">
      <c r="A50" s="563" t="s">
        <v>345</v>
      </c>
      <c r="B50" s="564">
        <v>45</v>
      </c>
      <c r="C50" s="564">
        <v>39</v>
      </c>
      <c r="D50" s="564">
        <v>48</v>
      </c>
      <c r="E50" s="564">
        <v>29</v>
      </c>
      <c r="F50" s="564">
        <v>44</v>
      </c>
      <c r="G50" s="564">
        <v>40</v>
      </c>
      <c r="H50" s="564">
        <v>46</v>
      </c>
      <c r="I50" s="571">
        <v>47</v>
      </c>
      <c r="J50" s="571">
        <v>29</v>
      </c>
      <c r="K50" s="571">
        <v>49</v>
      </c>
      <c r="L50" s="564">
        <v>42</v>
      </c>
      <c r="M50" s="564">
        <v>31</v>
      </c>
      <c r="N50" s="568">
        <f>SUM(B50:M50)</f>
        <v>489</v>
      </c>
      <c r="O50" s="564">
        <v>47</v>
      </c>
      <c r="P50" s="564">
        <f>N50/12</f>
        <v>40.75</v>
      </c>
    </row>
    <row r="51" spans="1:16" ht="42.75" customHeight="1">
      <c r="A51" s="563" t="s">
        <v>129</v>
      </c>
      <c r="B51" s="564"/>
      <c r="C51" s="564">
        <v>130</v>
      </c>
      <c r="D51" s="564"/>
      <c r="E51" s="564"/>
      <c r="F51" s="564"/>
      <c r="G51" s="566">
        <v>80</v>
      </c>
      <c r="H51" s="564"/>
      <c r="I51" s="571"/>
      <c r="J51" s="571"/>
      <c r="K51" s="571">
        <v>130</v>
      </c>
      <c r="L51" s="564">
        <v>130</v>
      </c>
      <c r="M51" s="566"/>
      <c r="N51" s="565">
        <f>SUM(B51:L51)</f>
        <v>470</v>
      </c>
      <c r="O51" s="564">
        <v>39</v>
      </c>
      <c r="P51" s="564">
        <f>N51/12</f>
        <v>39.166666666666664</v>
      </c>
    </row>
    <row r="52" spans="1:16" ht="38.25" customHeight="1">
      <c r="A52" s="563" t="s">
        <v>346</v>
      </c>
      <c r="B52" s="564"/>
      <c r="C52" s="564"/>
      <c r="D52" s="564"/>
      <c r="E52" s="566"/>
      <c r="F52" s="564"/>
      <c r="G52" s="566"/>
      <c r="H52" s="564"/>
      <c r="I52" s="571"/>
      <c r="J52" s="571"/>
      <c r="K52" s="571"/>
      <c r="L52" s="564"/>
      <c r="M52" s="566"/>
      <c r="N52" s="565">
        <f>SUM(B52:L52)</f>
        <v>0</v>
      </c>
      <c r="O52" s="566"/>
      <c r="P52" s="564"/>
    </row>
    <row r="53" spans="1:16" ht="42" customHeight="1">
      <c r="A53" s="569" t="s">
        <v>347</v>
      </c>
      <c r="B53" s="564">
        <v>9</v>
      </c>
      <c r="C53" s="564">
        <v>10</v>
      </c>
      <c r="D53" s="564">
        <v>12</v>
      </c>
      <c r="E53" s="564">
        <v>12</v>
      </c>
      <c r="F53" s="564">
        <v>11</v>
      </c>
      <c r="G53" s="564">
        <v>5</v>
      </c>
      <c r="H53" s="564">
        <v>8</v>
      </c>
      <c r="I53" s="571">
        <v>13</v>
      </c>
      <c r="J53" s="571">
        <v>8</v>
      </c>
      <c r="K53" s="571">
        <v>12</v>
      </c>
      <c r="L53" s="564">
        <v>14</v>
      </c>
      <c r="M53" s="564">
        <v>5</v>
      </c>
      <c r="N53" s="568">
        <f>SUM(B53:M53)</f>
        <v>119</v>
      </c>
      <c r="O53" s="564">
        <v>11</v>
      </c>
      <c r="P53" s="564">
        <f>N53/12</f>
        <v>9.916666666666666</v>
      </c>
    </row>
    <row r="54" spans="1:16" ht="43.5" customHeight="1">
      <c r="A54" s="563" t="s">
        <v>348</v>
      </c>
      <c r="B54" s="564">
        <v>40</v>
      </c>
      <c r="C54" s="564">
        <v>8</v>
      </c>
      <c r="D54" s="564">
        <v>71</v>
      </c>
      <c r="E54" s="564">
        <v>10</v>
      </c>
      <c r="F54" s="564">
        <v>4</v>
      </c>
      <c r="G54" s="564">
        <v>45</v>
      </c>
      <c r="H54" s="564">
        <v>5</v>
      </c>
      <c r="I54" s="571">
        <v>10</v>
      </c>
      <c r="J54" s="571">
        <v>45</v>
      </c>
      <c r="K54" s="571">
        <v>10</v>
      </c>
      <c r="L54" s="564">
        <v>10</v>
      </c>
      <c r="M54" s="564"/>
      <c r="N54" s="568">
        <f>SUM(B54:M54)</f>
        <v>258</v>
      </c>
      <c r="O54" s="564">
        <v>24</v>
      </c>
      <c r="P54" s="564">
        <f>N54/12</f>
        <v>21.5</v>
      </c>
    </row>
    <row r="55" spans="1:16" ht="48.75" customHeight="1">
      <c r="A55" s="563" t="s">
        <v>349</v>
      </c>
      <c r="B55" s="574"/>
      <c r="C55" s="574">
        <v>0.2</v>
      </c>
      <c r="D55" s="574"/>
      <c r="E55" s="574"/>
      <c r="F55" s="574">
        <v>0.3</v>
      </c>
      <c r="G55" s="564"/>
      <c r="H55" s="574">
        <v>0.3</v>
      </c>
      <c r="I55" s="655">
        <v>0.3</v>
      </c>
      <c r="J55" s="655"/>
      <c r="K55" s="655"/>
      <c r="L55" s="577">
        <v>0.3</v>
      </c>
      <c r="M55" s="564"/>
      <c r="N55" s="568">
        <f>SUM(B55:M55)</f>
        <v>1.4000000000000001</v>
      </c>
      <c r="O55" s="573">
        <v>0.5</v>
      </c>
      <c r="P55" s="564">
        <f>N55/12</f>
        <v>0.11666666666666668</v>
      </c>
    </row>
    <row r="56" spans="1:16" ht="48.75">
      <c r="A56" s="579" t="s">
        <v>350</v>
      </c>
      <c r="B56" s="564"/>
      <c r="C56" s="564"/>
      <c r="D56" s="564"/>
      <c r="E56" s="564"/>
      <c r="F56" s="564"/>
      <c r="G56" s="564"/>
      <c r="H56" s="564"/>
      <c r="I56" s="571"/>
      <c r="J56" s="571"/>
      <c r="K56" s="571"/>
      <c r="L56" s="564"/>
      <c r="M56" s="564"/>
      <c r="N56" s="568">
        <f>N57+N58+N61+N62</f>
        <v>4645</v>
      </c>
      <c r="O56" s="564">
        <v>450</v>
      </c>
      <c r="P56" s="564">
        <f>N56/12</f>
        <v>387.0833333333333</v>
      </c>
    </row>
    <row r="57" spans="1:16" ht="49.5" customHeight="1">
      <c r="A57" s="569" t="s">
        <v>351</v>
      </c>
      <c r="B57" s="564">
        <v>300</v>
      </c>
      <c r="C57" s="564">
        <v>340</v>
      </c>
      <c r="D57" s="564">
        <v>300</v>
      </c>
      <c r="E57" s="564">
        <v>220</v>
      </c>
      <c r="F57" s="564">
        <v>350</v>
      </c>
      <c r="G57" s="564">
        <v>415</v>
      </c>
      <c r="H57" s="564">
        <v>340</v>
      </c>
      <c r="I57" s="571">
        <v>390</v>
      </c>
      <c r="J57" s="571">
        <v>300</v>
      </c>
      <c r="K57" s="571">
        <v>440</v>
      </c>
      <c r="L57" s="564">
        <v>310</v>
      </c>
      <c r="M57" s="564">
        <v>340</v>
      </c>
      <c r="N57" s="565">
        <f>SUM(B57:M57)</f>
        <v>4045</v>
      </c>
      <c r="O57" s="564"/>
      <c r="P57" s="564"/>
    </row>
    <row r="58" spans="1:16" ht="104.25" customHeight="1">
      <c r="A58" s="563" t="s">
        <v>352</v>
      </c>
      <c r="B58" s="564"/>
      <c r="C58" s="564"/>
      <c r="D58" s="564"/>
      <c r="E58" s="564">
        <v>200</v>
      </c>
      <c r="F58" s="564"/>
      <c r="G58" s="566"/>
      <c r="H58" s="564"/>
      <c r="I58" s="571"/>
      <c r="J58" s="571">
        <v>200</v>
      </c>
      <c r="K58" s="571"/>
      <c r="L58" s="564"/>
      <c r="M58" s="566">
        <v>200</v>
      </c>
      <c r="N58" s="565">
        <f>SUM(B58:M58)</f>
        <v>600</v>
      </c>
      <c r="O58" s="566"/>
      <c r="P58" s="564"/>
    </row>
    <row r="59" spans="1:16" ht="60" customHeight="1">
      <c r="A59" s="563" t="s">
        <v>353</v>
      </c>
      <c r="B59" s="564">
        <v>22</v>
      </c>
      <c r="C59" s="564">
        <v>24</v>
      </c>
      <c r="D59" s="564">
        <v>16</v>
      </c>
      <c r="E59" s="564">
        <v>22</v>
      </c>
      <c r="F59" s="564">
        <v>21</v>
      </c>
      <c r="G59" s="564">
        <v>22</v>
      </c>
      <c r="H59" s="564">
        <v>24</v>
      </c>
      <c r="I59" s="571">
        <v>22</v>
      </c>
      <c r="J59" s="571">
        <v>21</v>
      </c>
      <c r="K59" s="571">
        <v>24</v>
      </c>
      <c r="L59" s="564">
        <v>19</v>
      </c>
      <c r="M59" s="564">
        <v>23</v>
      </c>
      <c r="N59" s="565">
        <f>SUM(B59:M59)</f>
        <v>260</v>
      </c>
      <c r="O59" s="564">
        <v>21</v>
      </c>
      <c r="P59" s="564">
        <f>N59/12</f>
        <v>21.666666666666668</v>
      </c>
    </row>
    <row r="60" spans="1:16" ht="64.5" customHeight="1">
      <c r="A60" s="569" t="s">
        <v>354</v>
      </c>
      <c r="B60" s="564"/>
      <c r="C60" s="564"/>
      <c r="D60" s="564"/>
      <c r="E60" s="564"/>
      <c r="F60" s="564"/>
      <c r="G60" s="564"/>
      <c r="H60" s="564"/>
      <c r="I60" s="571"/>
      <c r="J60" s="571"/>
      <c r="K60" s="571"/>
      <c r="L60" s="564"/>
      <c r="M60" s="564"/>
      <c r="N60" s="568">
        <f>SUM(B60:L60)</f>
        <v>0</v>
      </c>
      <c r="O60" s="564">
        <v>11</v>
      </c>
      <c r="P60" s="564"/>
    </row>
    <row r="61" spans="1:16" ht="56.25" customHeight="1">
      <c r="A61" s="569" t="s">
        <v>419</v>
      </c>
      <c r="B61" s="564"/>
      <c r="C61" s="564"/>
      <c r="D61" s="564"/>
      <c r="E61" s="564"/>
      <c r="F61" s="564"/>
      <c r="G61" s="564"/>
      <c r="H61" s="564"/>
      <c r="I61" s="571"/>
      <c r="J61" s="571"/>
      <c r="K61" s="571"/>
      <c r="L61" s="564"/>
      <c r="M61" s="564"/>
      <c r="N61" s="568">
        <f>SUM(B61:L61)</f>
        <v>0</v>
      </c>
      <c r="O61" s="564"/>
      <c r="P61" s="564"/>
    </row>
    <row r="62" spans="1:16" ht="53.25" customHeight="1">
      <c r="A62" s="569" t="s">
        <v>264</v>
      </c>
      <c r="B62" s="564"/>
      <c r="C62" s="564"/>
      <c r="D62" s="564"/>
      <c r="E62" s="564"/>
      <c r="F62" s="564"/>
      <c r="G62" s="564"/>
      <c r="H62" s="564"/>
      <c r="I62" s="571"/>
      <c r="J62" s="571"/>
      <c r="K62" s="571"/>
      <c r="L62" s="564"/>
      <c r="M62" s="564"/>
      <c r="N62" s="568">
        <f>SUM(B62:L62)</f>
        <v>0</v>
      </c>
      <c r="O62" s="564"/>
      <c r="P62" s="564"/>
    </row>
    <row r="63" spans="1:16" ht="42.75" customHeight="1">
      <c r="A63" s="569" t="s">
        <v>355</v>
      </c>
      <c r="B63" s="564"/>
      <c r="C63" s="564">
        <v>100</v>
      </c>
      <c r="D63" s="564"/>
      <c r="E63" s="564"/>
      <c r="F63" s="564"/>
      <c r="G63" s="564"/>
      <c r="H63" s="564"/>
      <c r="I63" s="571">
        <v>100</v>
      </c>
      <c r="J63" s="571"/>
      <c r="K63" s="571"/>
      <c r="L63" s="564"/>
      <c r="M63" s="564"/>
      <c r="N63" s="568">
        <v>200</v>
      </c>
      <c r="O63" s="564"/>
      <c r="P63" s="564"/>
    </row>
    <row r="64" spans="1:16" ht="57.75" customHeight="1">
      <c r="A64" s="569" t="s">
        <v>356</v>
      </c>
      <c r="B64" s="564"/>
      <c r="C64" s="564"/>
      <c r="D64" s="564">
        <v>130</v>
      </c>
      <c r="E64" s="564"/>
      <c r="F64" s="564"/>
      <c r="G64" s="564"/>
      <c r="H64" s="564"/>
      <c r="I64" s="571"/>
      <c r="J64" s="571"/>
      <c r="K64" s="571">
        <v>130</v>
      </c>
      <c r="L64" s="564"/>
      <c r="M64" s="564"/>
      <c r="N64" s="565">
        <f>SUM(B64:L64)</f>
        <v>260</v>
      </c>
      <c r="O64" s="564">
        <v>40</v>
      </c>
      <c r="P64" s="564">
        <f>(N64+N63)/12</f>
        <v>38.333333333333336</v>
      </c>
    </row>
    <row r="65" spans="1:16" ht="49.5" customHeight="1">
      <c r="A65" s="563" t="s">
        <v>357</v>
      </c>
      <c r="B65" s="564"/>
      <c r="C65" s="564">
        <v>10</v>
      </c>
      <c r="D65" s="564">
        <v>10</v>
      </c>
      <c r="E65" s="564">
        <v>10</v>
      </c>
      <c r="F65" s="564"/>
      <c r="G65" s="564"/>
      <c r="H65" s="564"/>
      <c r="I65" s="571">
        <v>10</v>
      </c>
      <c r="J65" s="571">
        <v>10</v>
      </c>
      <c r="K65" s="571">
        <v>10</v>
      </c>
      <c r="L65" s="564"/>
      <c r="M65" s="564"/>
      <c r="N65" s="565">
        <f>SUM(B65:L65)</f>
        <v>60</v>
      </c>
      <c r="O65" s="573">
        <v>6.4</v>
      </c>
      <c r="P65" s="564">
        <f>N65/12</f>
        <v>5</v>
      </c>
    </row>
    <row r="66" spans="1:16" ht="60" customHeight="1">
      <c r="A66" s="563" t="s">
        <v>358</v>
      </c>
      <c r="B66" s="564"/>
      <c r="C66" s="564"/>
      <c r="D66" s="564"/>
      <c r="E66" s="564"/>
      <c r="F66" s="564"/>
      <c r="G66" s="564"/>
      <c r="H66" s="564"/>
      <c r="I66" s="571"/>
      <c r="J66" s="571"/>
      <c r="K66" s="571"/>
      <c r="L66" s="564"/>
      <c r="M66" s="564"/>
      <c r="N66" s="565">
        <f>SUM(B66:L66)</f>
        <v>0</v>
      </c>
      <c r="O66" s="564"/>
      <c r="P66" s="564"/>
    </row>
    <row r="67" spans="1:16" ht="55.5" customHeight="1">
      <c r="A67" s="569" t="s">
        <v>359</v>
      </c>
      <c r="B67" s="564">
        <v>65</v>
      </c>
      <c r="C67" s="564">
        <v>15</v>
      </c>
      <c r="D67" s="564">
        <v>89</v>
      </c>
      <c r="E67" s="564">
        <v>92</v>
      </c>
      <c r="F67" s="564">
        <v>65</v>
      </c>
      <c r="G67" s="564">
        <v>15</v>
      </c>
      <c r="H67" s="564">
        <v>65</v>
      </c>
      <c r="I67" s="571">
        <v>75</v>
      </c>
      <c r="J67" s="571">
        <v>65</v>
      </c>
      <c r="K67" s="571">
        <v>15</v>
      </c>
      <c r="L67" s="564">
        <v>60</v>
      </c>
      <c r="M67" s="564">
        <v>65</v>
      </c>
      <c r="N67" s="565">
        <f>SUM(B67:L67)</f>
        <v>621</v>
      </c>
      <c r="O67" s="564">
        <v>60.5</v>
      </c>
      <c r="P67" s="564">
        <f>(N67+N66)/12</f>
        <v>51.75</v>
      </c>
    </row>
    <row r="68" spans="1:16" ht="39" customHeight="1">
      <c r="A68" s="563" t="s">
        <v>360</v>
      </c>
      <c r="B68" s="564">
        <v>6</v>
      </c>
      <c r="C68" s="564">
        <v>6</v>
      </c>
      <c r="D68" s="564">
        <v>6</v>
      </c>
      <c r="E68" s="564">
        <v>6</v>
      </c>
      <c r="F68" s="564">
        <v>6</v>
      </c>
      <c r="G68" s="564">
        <v>6</v>
      </c>
      <c r="H68" s="564">
        <v>6</v>
      </c>
      <c r="I68" s="571">
        <v>6</v>
      </c>
      <c r="J68" s="571">
        <v>6</v>
      </c>
      <c r="K68" s="571">
        <v>6</v>
      </c>
      <c r="L68" s="564">
        <v>6</v>
      </c>
      <c r="M68" s="564">
        <v>6</v>
      </c>
      <c r="N68" s="565">
        <f>SUM(B68:L68)</f>
        <v>66</v>
      </c>
      <c r="O68" s="564">
        <v>6</v>
      </c>
      <c r="P68" s="564">
        <f>N68/12</f>
        <v>5.5</v>
      </c>
    </row>
    <row r="69" spans="1:16" ht="9.75" customHeight="1">
      <c r="A69" s="10"/>
      <c r="B69" s="10"/>
      <c r="C69" s="10"/>
      <c r="D69" s="10"/>
      <c r="E69" s="10"/>
      <c r="F69" s="10"/>
      <c r="G69" s="10"/>
      <c r="H69" s="10"/>
      <c r="I69" s="656"/>
      <c r="J69" s="656"/>
      <c r="K69" s="656"/>
      <c r="L69" s="10"/>
      <c r="M69" s="10"/>
      <c r="N69" s="10"/>
      <c r="O69" s="10"/>
      <c r="P69" s="10"/>
    </row>
    <row r="70" spans="1:16" ht="3.75" customHeight="1" hidden="1">
      <c r="A70" s="10"/>
      <c r="B70" s="10"/>
      <c r="C70" s="10"/>
      <c r="D70" s="10"/>
      <c r="E70" s="10"/>
      <c r="F70" s="10"/>
      <c r="G70" s="10"/>
      <c r="H70" s="10"/>
      <c r="I70" s="656"/>
      <c r="J70" s="656"/>
      <c r="K70" s="656"/>
      <c r="L70" s="10"/>
      <c r="M70" s="10"/>
      <c r="N70" s="10"/>
      <c r="O70" s="10"/>
      <c r="P70" s="10"/>
    </row>
    <row r="71" spans="1:16" ht="46.5" hidden="1">
      <c r="A71" s="10"/>
      <c r="B71" s="10"/>
      <c r="C71" s="10"/>
      <c r="D71" s="10"/>
      <c r="E71" s="10"/>
      <c r="F71" s="10"/>
      <c r="G71" s="10"/>
      <c r="H71" s="10"/>
      <c r="I71" s="656"/>
      <c r="J71" s="656"/>
      <c r="K71" s="656"/>
      <c r="L71" s="10"/>
      <c r="M71" s="10"/>
      <c r="N71" s="10"/>
      <c r="O71" s="10"/>
      <c r="P71" s="10"/>
    </row>
    <row r="72" spans="1:16" ht="92.25">
      <c r="A72" s="10"/>
      <c r="B72" s="10"/>
      <c r="C72" s="10"/>
      <c r="D72" s="557" t="s">
        <v>150</v>
      </c>
      <c r="E72" s="557"/>
      <c r="F72" s="558"/>
      <c r="G72" s="558"/>
      <c r="H72" s="558"/>
      <c r="I72" s="652"/>
      <c r="J72" s="652"/>
      <c r="K72" s="660"/>
      <c r="L72" s="10"/>
      <c r="M72" s="10"/>
      <c r="N72" s="124"/>
      <c r="O72" s="10"/>
      <c r="P72" s="10"/>
    </row>
    <row r="73" spans="1:16" ht="139.5">
      <c r="A73" s="560" t="s">
        <v>309</v>
      </c>
      <c r="B73" s="561">
        <v>1</v>
      </c>
      <c r="C73" s="561">
        <v>2</v>
      </c>
      <c r="D73" s="561">
        <v>3</v>
      </c>
      <c r="E73" s="561">
        <v>4</v>
      </c>
      <c r="F73" s="561">
        <v>5</v>
      </c>
      <c r="G73" s="561">
        <v>6</v>
      </c>
      <c r="H73" s="561">
        <v>7</v>
      </c>
      <c r="I73" s="653">
        <v>8</v>
      </c>
      <c r="J73" s="653">
        <v>9</v>
      </c>
      <c r="K73" s="653">
        <v>10</v>
      </c>
      <c r="L73" s="561">
        <v>11</v>
      </c>
      <c r="M73" s="561">
        <v>12</v>
      </c>
      <c r="N73" s="562" t="s">
        <v>149</v>
      </c>
      <c r="O73" s="562" t="s">
        <v>310</v>
      </c>
      <c r="P73" s="562" t="s">
        <v>306</v>
      </c>
    </row>
    <row r="74" spans="1:16" ht="48.75">
      <c r="A74" s="575" t="s">
        <v>46</v>
      </c>
      <c r="B74" s="564">
        <v>55</v>
      </c>
      <c r="C74" s="564">
        <v>39</v>
      </c>
      <c r="D74" s="564">
        <v>30</v>
      </c>
      <c r="E74" s="564">
        <v>30</v>
      </c>
      <c r="F74" s="564">
        <v>55</v>
      </c>
      <c r="G74" s="564">
        <v>60</v>
      </c>
      <c r="H74" s="564">
        <v>55</v>
      </c>
      <c r="I74" s="571">
        <v>40</v>
      </c>
      <c r="J74" s="571">
        <v>55</v>
      </c>
      <c r="K74" s="571">
        <v>31</v>
      </c>
      <c r="L74" s="564">
        <v>30</v>
      </c>
      <c r="M74" s="564">
        <v>60</v>
      </c>
      <c r="N74" s="565">
        <f>SUM(B74:M74)</f>
        <v>540</v>
      </c>
      <c r="O74" s="570">
        <v>60</v>
      </c>
      <c r="P74" s="570">
        <f>N74/12</f>
        <v>45</v>
      </c>
    </row>
    <row r="75" spans="1:16" ht="48.75">
      <c r="A75" s="575" t="s">
        <v>44</v>
      </c>
      <c r="B75" s="564">
        <v>25</v>
      </c>
      <c r="C75" s="564">
        <v>25</v>
      </c>
      <c r="D75" s="564">
        <v>25</v>
      </c>
      <c r="E75" s="564">
        <v>25</v>
      </c>
      <c r="F75" s="564">
        <v>25</v>
      </c>
      <c r="G75" s="564">
        <v>35</v>
      </c>
      <c r="H75" s="564">
        <v>25</v>
      </c>
      <c r="I75" s="571">
        <v>25</v>
      </c>
      <c r="J75" s="571">
        <v>25</v>
      </c>
      <c r="K75" s="571">
        <v>25</v>
      </c>
      <c r="L75" s="564">
        <v>25</v>
      </c>
      <c r="M75" s="564">
        <v>35</v>
      </c>
      <c r="N75" s="565">
        <f>SUM(B75:M75)</f>
        <v>320</v>
      </c>
      <c r="O75" s="570">
        <v>40</v>
      </c>
      <c r="P75" s="570">
        <f>N75/12</f>
        <v>26.666666666666668</v>
      </c>
    </row>
    <row r="76" spans="1:16" ht="48.75">
      <c r="A76" s="560" t="s">
        <v>313</v>
      </c>
      <c r="B76" s="564"/>
      <c r="C76" s="564"/>
      <c r="D76" s="564"/>
      <c r="E76" s="564"/>
      <c r="F76" s="564"/>
      <c r="G76" s="564"/>
      <c r="H76" s="564"/>
      <c r="I76" s="571"/>
      <c r="J76" s="571"/>
      <c r="K76" s="571"/>
      <c r="L76" s="564"/>
      <c r="M76" s="564"/>
      <c r="N76" s="568">
        <f>N85+N84+N83+N82+N81+N80+N79+N78+N77</f>
        <v>524</v>
      </c>
      <c r="O76" s="570">
        <v>30</v>
      </c>
      <c r="P76" s="570">
        <f>N76/12</f>
        <v>43.666666666666664</v>
      </c>
    </row>
    <row r="77" spans="1:16" ht="48.75">
      <c r="A77" s="580" t="s">
        <v>314</v>
      </c>
      <c r="B77" s="564"/>
      <c r="C77" s="564">
        <v>40</v>
      </c>
      <c r="D77" s="564"/>
      <c r="E77" s="564"/>
      <c r="F77" s="564"/>
      <c r="G77" s="564"/>
      <c r="H77" s="564">
        <v>45</v>
      </c>
      <c r="I77" s="571"/>
      <c r="J77" s="571"/>
      <c r="K77" s="571"/>
      <c r="L77" s="564"/>
      <c r="M77" s="564">
        <v>45</v>
      </c>
      <c r="N77" s="565">
        <f>SUM(B77:M77)</f>
        <v>130</v>
      </c>
      <c r="O77" s="570"/>
      <c r="P77" s="570"/>
    </row>
    <row r="78" spans="1:16" ht="48.75">
      <c r="A78" s="575" t="s">
        <v>315</v>
      </c>
      <c r="B78" s="564"/>
      <c r="C78" s="564"/>
      <c r="D78" s="564"/>
      <c r="E78" s="564"/>
      <c r="F78" s="564"/>
      <c r="G78" s="564"/>
      <c r="H78" s="564">
        <v>15</v>
      </c>
      <c r="I78" s="571"/>
      <c r="J78" s="571"/>
      <c r="K78" s="571"/>
      <c r="L78" s="564"/>
      <c r="M78" s="564"/>
      <c r="N78" s="565">
        <f>SUM(B78:M78)</f>
        <v>15</v>
      </c>
      <c r="O78" s="570"/>
      <c r="P78" s="570"/>
    </row>
    <row r="79" spans="1:16" ht="48.75">
      <c r="A79" s="575" t="s">
        <v>316</v>
      </c>
      <c r="B79" s="564"/>
      <c r="C79" s="564"/>
      <c r="D79" s="564"/>
      <c r="E79" s="564"/>
      <c r="F79" s="564"/>
      <c r="G79" s="564"/>
      <c r="H79" s="564"/>
      <c r="I79" s="571"/>
      <c r="J79" s="571"/>
      <c r="K79" s="571">
        <v>5</v>
      </c>
      <c r="L79" s="564"/>
      <c r="M79" s="564"/>
      <c r="N79" s="565">
        <f aca="true" t="shared" si="4" ref="N79:N88">SUM(B79:M79)</f>
        <v>5</v>
      </c>
      <c r="O79" s="570"/>
      <c r="P79" s="570"/>
    </row>
    <row r="80" spans="1:16" ht="48.75">
      <c r="A80" s="575" t="s">
        <v>317</v>
      </c>
      <c r="B80" s="564"/>
      <c r="C80" s="564"/>
      <c r="D80" s="564"/>
      <c r="E80" s="564"/>
      <c r="F80" s="564"/>
      <c r="G80" s="564"/>
      <c r="H80" s="564"/>
      <c r="I80" s="571">
        <v>25</v>
      </c>
      <c r="J80" s="571"/>
      <c r="K80" s="571"/>
      <c r="L80" s="564"/>
      <c r="M80" s="564"/>
      <c r="N80" s="565">
        <f t="shared" si="4"/>
        <v>25</v>
      </c>
      <c r="O80" s="570"/>
      <c r="P80" s="570"/>
    </row>
    <row r="81" spans="1:16" ht="48.75">
      <c r="A81" s="575" t="s">
        <v>318</v>
      </c>
      <c r="B81" s="564">
        <v>25</v>
      </c>
      <c r="C81" s="564"/>
      <c r="D81" s="564"/>
      <c r="E81" s="564"/>
      <c r="F81" s="564"/>
      <c r="G81" s="564"/>
      <c r="H81" s="564"/>
      <c r="I81" s="571"/>
      <c r="J81" s="571"/>
      <c r="K81" s="571"/>
      <c r="L81" s="564"/>
      <c r="M81" s="564"/>
      <c r="N81" s="565">
        <f t="shared" si="4"/>
        <v>25</v>
      </c>
      <c r="O81" s="570"/>
      <c r="P81" s="570"/>
    </row>
    <row r="82" spans="1:16" ht="48.75">
      <c r="A82" s="580" t="s">
        <v>125</v>
      </c>
      <c r="B82" s="564">
        <v>25</v>
      </c>
      <c r="C82" s="564"/>
      <c r="D82" s="564">
        <v>13</v>
      </c>
      <c r="E82" s="564">
        <v>14</v>
      </c>
      <c r="F82" s="564"/>
      <c r="G82" s="564">
        <v>30</v>
      </c>
      <c r="H82" s="564"/>
      <c r="I82" s="571"/>
      <c r="J82" s="571"/>
      <c r="K82" s="571">
        <v>40</v>
      </c>
      <c r="L82" s="564">
        <v>15</v>
      </c>
      <c r="M82" s="564"/>
      <c r="N82" s="565">
        <f t="shared" si="4"/>
        <v>137</v>
      </c>
      <c r="O82" s="570"/>
      <c r="P82" s="570"/>
    </row>
    <row r="83" spans="1:16" ht="48.75">
      <c r="A83" s="580" t="s">
        <v>319</v>
      </c>
      <c r="B83" s="564"/>
      <c r="C83" s="564"/>
      <c r="D83" s="564">
        <v>7</v>
      </c>
      <c r="E83" s="564"/>
      <c r="F83" s="564">
        <v>30</v>
      </c>
      <c r="G83" s="564"/>
      <c r="H83" s="564"/>
      <c r="I83" s="571"/>
      <c r="J83" s="571"/>
      <c r="K83" s="571"/>
      <c r="L83" s="564">
        <v>20</v>
      </c>
      <c r="M83" s="564"/>
      <c r="N83" s="565">
        <f t="shared" si="4"/>
        <v>57</v>
      </c>
      <c r="O83" s="570"/>
      <c r="P83" s="570"/>
    </row>
    <row r="84" spans="1:16" ht="48.75">
      <c r="A84" s="575" t="s">
        <v>320</v>
      </c>
      <c r="B84" s="581"/>
      <c r="C84" s="581"/>
      <c r="D84" s="564"/>
      <c r="E84" s="564"/>
      <c r="F84" s="564"/>
      <c r="G84" s="564"/>
      <c r="H84" s="564">
        <v>5</v>
      </c>
      <c r="I84" s="571"/>
      <c r="J84" s="571">
        <v>25</v>
      </c>
      <c r="K84" s="571"/>
      <c r="L84" s="564"/>
      <c r="M84" s="564">
        <v>30</v>
      </c>
      <c r="N84" s="565">
        <f t="shared" si="4"/>
        <v>60</v>
      </c>
      <c r="O84" s="570"/>
      <c r="P84" s="570"/>
    </row>
    <row r="85" spans="1:16" ht="48.75">
      <c r="A85" s="575" t="s">
        <v>321</v>
      </c>
      <c r="B85" s="564">
        <v>25</v>
      </c>
      <c r="C85" s="564"/>
      <c r="D85" s="564"/>
      <c r="E85" s="564"/>
      <c r="F85" s="564">
        <v>45</v>
      </c>
      <c r="G85" s="564"/>
      <c r="H85" s="564"/>
      <c r="I85" s="571"/>
      <c r="J85" s="571"/>
      <c r="K85" s="571"/>
      <c r="L85" s="564"/>
      <c r="M85" s="564"/>
      <c r="N85" s="565">
        <f t="shared" si="4"/>
        <v>70</v>
      </c>
      <c r="O85" s="570"/>
      <c r="P85" s="570"/>
    </row>
    <row r="86" spans="1:16" ht="48.75">
      <c r="A86" s="575" t="s">
        <v>322</v>
      </c>
      <c r="B86" s="564"/>
      <c r="C86" s="564"/>
      <c r="D86" s="564"/>
      <c r="E86" s="564">
        <v>25</v>
      </c>
      <c r="F86" s="564"/>
      <c r="G86" s="564">
        <v>30</v>
      </c>
      <c r="H86" s="564"/>
      <c r="I86" s="571"/>
      <c r="J86" s="571"/>
      <c r="K86" s="571">
        <v>35</v>
      </c>
      <c r="L86" s="564"/>
      <c r="M86" s="564"/>
      <c r="N86" s="565">
        <f t="shared" si="4"/>
        <v>90</v>
      </c>
      <c r="O86" s="570">
        <v>8</v>
      </c>
      <c r="P86" s="570">
        <f>N86/12</f>
        <v>7.5</v>
      </c>
    </row>
    <row r="87" spans="1:16" ht="48.75">
      <c r="A87" s="580" t="s">
        <v>89</v>
      </c>
      <c r="B87" s="564"/>
      <c r="C87" s="564">
        <v>50</v>
      </c>
      <c r="D87" s="564">
        <v>2</v>
      </c>
      <c r="E87" s="564">
        <v>25</v>
      </c>
      <c r="F87" s="564"/>
      <c r="G87" s="564"/>
      <c r="H87" s="564">
        <v>30</v>
      </c>
      <c r="I87" s="571">
        <v>40</v>
      </c>
      <c r="J87" s="571">
        <v>22</v>
      </c>
      <c r="K87" s="571"/>
      <c r="L87" s="564">
        <v>50</v>
      </c>
      <c r="M87" s="564"/>
      <c r="N87" s="565">
        <f t="shared" si="4"/>
        <v>219</v>
      </c>
      <c r="O87" s="570">
        <v>25</v>
      </c>
      <c r="P87" s="570">
        <f>N87/12</f>
        <v>18.25</v>
      </c>
    </row>
    <row r="88" spans="1:16" ht="93">
      <c r="A88" s="580" t="s">
        <v>361</v>
      </c>
      <c r="B88" s="564"/>
      <c r="C88" s="564">
        <v>5</v>
      </c>
      <c r="D88" s="564">
        <v>4</v>
      </c>
      <c r="E88" s="564"/>
      <c r="F88" s="564"/>
      <c r="G88" s="564"/>
      <c r="H88" s="564"/>
      <c r="I88" s="571">
        <v>3</v>
      </c>
      <c r="J88" s="571"/>
      <c r="K88" s="571">
        <v>10</v>
      </c>
      <c r="L88" s="564"/>
      <c r="M88" s="564"/>
      <c r="N88" s="565">
        <f t="shared" si="4"/>
        <v>22</v>
      </c>
      <c r="O88" s="570"/>
      <c r="P88" s="570"/>
    </row>
    <row r="89" spans="1:16" ht="48.75">
      <c r="A89" s="572" t="s">
        <v>323</v>
      </c>
      <c r="B89" s="564"/>
      <c r="C89" s="564"/>
      <c r="D89" s="564"/>
      <c r="E89" s="564"/>
      <c r="F89" s="564"/>
      <c r="G89" s="564"/>
      <c r="H89" s="564"/>
      <c r="I89" s="571"/>
      <c r="J89" s="571"/>
      <c r="K89" s="571"/>
      <c r="L89" s="564"/>
      <c r="M89" s="564"/>
      <c r="N89" s="568">
        <f>N96+N95+N94+N93+N92+N91+N90+N97</f>
        <v>2811</v>
      </c>
      <c r="O89" s="570">
        <v>256</v>
      </c>
      <c r="P89" s="570">
        <f>N89/12</f>
        <v>234.25</v>
      </c>
    </row>
    <row r="90" spans="1:16" ht="48.75">
      <c r="A90" s="580" t="s">
        <v>324</v>
      </c>
      <c r="B90" s="564">
        <v>30</v>
      </c>
      <c r="C90" s="564">
        <v>30</v>
      </c>
      <c r="D90" s="564"/>
      <c r="E90" s="564">
        <v>80</v>
      </c>
      <c r="F90" s="564">
        <v>70</v>
      </c>
      <c r="G90" s="564">
        <v>30</v>
      </c>
      <c r="H90" s="564"/>
      <c r="I90" s="571"/>
      <c r="J90" s="571"/>
      <c r="K90" s="571">
        <v>40</v>
      </c>
      <c r="L90" s="564">
        <v>60</v>
      </c>
      <c r="M90" s="564"/>
      <c r="N90" s="565">
        <f aca="true" t="shared" si="5" ref="N90:N96">SUM(B90:L90)</f>
        <v>340</v>
      </c>
      <c r="O90" s="566"/>
      <c r="P90" s="570"/>
    </row>
    <row r="91" spans="1:16" ht="48.75">
      <c r="A91" s="575" t="s">
        <v>362</v>
      </c>
      <c r="B91" s="564">
        <v>30</v>
      </c>
      <c r="C91" s="564">
        <v>13</v>
      </c>
      <c r="D91" s="564">
        <v>21</v>
      </c>
      <c r="E91" s="564">
        <v>25</v>
      </c>
      <c r="F91" s="564">
        <v>25</v>
      </c>
      <c r="G91" s="564">
        <v>7</v>
      </c>
      <c r="H91" s="564">
        <v>18</v>
      </c>
      <c r="I91" s="571">
        <v>13</v>
      </c>
      <c r="J91" s="571">
        <v>25</v>
      </c>
      <c r="K91" s="571">
        <v>10</v>
      </c>
      <c r="L91" s="564">
        <v>22</v>
      </c>
      <c r="M91" s="564">
        <v>15</v>
      </c>
      <c r="N91" s="565">
        <f>SUM(B91:M91)</f>
        <v>224</v>
      </c>
      <c r="O91" s="566"/>
      <c r="P91" s="570"/>
    </row>
    <row r="92" spans="1:16" ht="48.75">
      <c r="A92" s="575" t="s">
        <v>326</v>
      </c>
      <c r="B92" s="564">
        <v>30</v>
      </c>
      <c r="C92" s="564">
        <v>15</v>
      </c>
      <c r="D92" s="564">
        <v>30</v>
      </c>
      <c r="E92" s="564">
        <v>30</v>
      </c>
      <c r="F92" s="564">
        <v>25</v>
      </c>
      <c r="G92" s="564">
        <v>15</v>
      </c>
      <c r="H92" s="564">
        <v>15</v>
      </c>
      <c r="I92" s="571">
        <v>20</v>
      </c>
      <c r="J92" s="571">
        <v>30</v>
      </c>
      <c r="K92" s="571">
        <v>17</v>
      </c>
      <c r="L92" s="564">
        <v>60</v>
      </c>
      <c r="M92" s="564">
        <v>35</v>
      </c>
      <c r="N92" s="565">
        <f>SUM(B92:M92)</f>
        <v>322</v>
      </c>
      <c r="O92" s="566"/>
      <c r="P92" s="570"/>
    </row>
    <row r="93" spans="1:16" ht="48.75">
      <c r="A93" s="580" t="s">
        <v>327</v>
      </c>
      <c r="B93" s="564"/>
      <c r="C93" s="564"/>
      <c r="D93" s="564">
        <v>15</v>
      </c>
      <c r="E93" s="564"/>
      <c r="F93" s="564">
        <v>30</v>
      </c>
      <c r="G93" s="564"/>
      <c r="H93" s="564">
        <v>30</v>
      </c>
      <c r="I93" s="571">
        <v>80</v>
      </c>
      <c r="J93" s="571">
        <v>15</v>
      </c>
      <c r="K93" s="571"/>
      <c r="L93" s="564">
        <v>30</v>
      </c>
      <c r="M93" s="564"/>
      <c r="N93" s="565">
        <f t="shared" si="5"/>
        <v>200</v>
      </c>
      <c r="O93" s="566"/>
      <c r="P93" s="570"/>
    </row>
    <row r="94" spans="1:16" ht="48.75">
      <c r="A94" s="580" t="s">
        <v>330</v>
      </c>
      <c r="B94" s="564"/>
      <c r="C94" s="564"/>
      <c r="D94" s="564"/>
      <c r="E94" s="564"/>
      <c r="F94" s="564"/>
      <c r="G94" s="564"/>
      <c r="H94" s="564"/>
      <c r="I94" s="571"/>
      <c r="J94" s="571"/>
      <c r="K94" s="571"/>
      <c r="L94" s="564"/>
      <c r="M94" s="564"/>
      <c r="N94" s="565">
        <f t="shared" si="5"/>
        <v>0</v>
      </c>
      <c r="O94" s="566"/>
      <c r="P94" s="570"/>
    </row>
    <row r="95" spans="1:16" ht="93">
      <c r="A95" s="575" t="s">
        <v>328</v>
      </c>
      <c r="B95" s="564"/>
      <c r="C95" s="564"/>
      <c r="D95" s="564"/>
      <c r="E95" s="564"/>
      <c r="F95" s="564"/>
      <c r="G95" s="564"/>
      <c r="H95" s="564"/>
      <c r="I95" s="571"/>
      <c r="J95" s="571"/>
      <c r="K95" s="571"/>
      <c r="L95" s="564"/>
      <c r="M95" s="564"/>
      <c r="N95" s="565">
        <f t="shared" si="5"/>
        <v>0</v>
      </c>
      <c r="O95" s="566"/>
      <c r="P95" s="570"/>
    </row>
    <row r="96" spans="1:16" ht="48.75">
      <c r="A96" s="575" t="s">
        <v>329</v>
      </c>
      <c r="B96" s="564"/>
      <c r="C96" s="564"/>
      <c r="D96" s="564"/>
      <c r="E96" s="564"/>
      <c r="F96" s="564"/>
      <c r="G96" s="564"/>
      <c r="H96" s="564"/>
      <c r="I96" s="571"/>
      <c r="J96" s="571"/>
      <c r="K96" s="571"/>
      <c r="L96" s="564"/>
      <c r="M96" s="564"/>
      <c r="N96" s="565">
        <f t="shared" si="5"/>
        <v>0</v>
      </c>
      <c r="O96" s="566"/>
      <c r="P96" s="570"/>
    </row>
    <row r="97" spans="1:16" ht="48.75">
      <c r="A97" s="580" t="s">
        <v>114</v>
      </c>
      <c r="B97" s="564">
        <v>30</v>
      </c>
      <c r="C97" s="564">
        <v>210</v>
      </c>
      <c r="D97" s="564">
        <v>80</v>
      </c>
      <c r="E97" s="564">
        <v>100</v>
      </c>
      <c r="F97" s="564">
        <v>200</v>
      </c>
      <c r="G97" s="564">
        <v>80</v>
      </c>
      <c r="H97" s="564">
        <v>115</v>
      </c>
      <c r="I97" s="571">
        <v>200</v>
      </c>
      <c r="J97" s="571">
        <v>210</v>
      </c>
      <c r="K97" s="571">
        <v>60</v>
      </c>
      <c r="L97" s="564">
        <v>160</v>
      </c>
      <c r="M97" s="564">
        <v>280</v>
      </c>
      <c r="N97" s="568">
        <f>SUM(B97:M97)</f>
        <v>1725</v>
      </c>
      <c r="O97" s="566"/>
      <c r="P97" s="570"/>
    </row>
    <row r="98" spans="1:16" ht="48.75">
      <c r="A98" s="560" t="s">
        <v>331</v>
      </c>
      <c r="B98" s="564"/>
      <c r="C98" s="564"/>
      <c r="D98" s="564"/>
      <c r="E98" s="564"/>
      <c r="F98" s="564"/>
      <c r="G98" s="564"/>
      <c r="H98" s="564"/>
      <c r="I98" s="571"/>
      <c r="J98" s="571"/>
      <c r="K98" s="571"/>
      <c r="L98" s="564"/>
      <c r="M98" s="564"/>
      <c r="N98" s="568">
        <f>N99+N100+N101+N102+N103</f>
        <v>1080</v>
      </c>
      <c r="O98" s="566">
        <v>108</v>
      </c>
      <c r="P98" s="570">
        <f>N98/12</f>
        <v>90</v>
      </c>
    </row>
    <row r="99" spans="1:16" ht="48.75">
      <c r="A99" s="575" t="s">
        <v>332</v>
      </c>
      <c r="B99" s="564">
        <v>85</v>
      </c>
      <c r="C99" s="564">
        <v>20</v>
      </c>
      <c r="D99" s="564">
        <v>20</v>
      </c>
      <c r="E99" s="564">
        <v>20</v>
      </c>
      <c r="F99" s="564">
        <v>25</v>
      </c>
      <c r="G99" s="564"/>
      <c r="H99" s="564"/>
      <c r="I99" s="571">
        <v>45</v>
      </c>
      <c r="J99" s="571"/>
      <c r="K99" s="571">
        <v>70</v>
      </c>
      <c r="L99" s="564">
        <v>15</v>
      </c>
      <c r="M99" s="564">
        <v>80</v>
      </c>
      <c r="N99" s="565">
        <f>SUM(B99:M99)</f>
        <v>380</v>
      </c>
      <c r="O99" s="566"/>
      <c r="P99" s="570"/>
    </row>
    <row r="100" spans="1:16" ht="48.75">
      <c r="A100" s="575" t="s">
        <v>334</v>
      </c>
      <c r="B100" s="564"/>
      <c r="C100" s="564">
        <v>90</v>
      </c>
      <c r="D100" s="564"/>
      <c r="E100" s="564"/>
      <c r="F100" s="564">
        <v>70</v>
      </c>
      <c r="G100" s="564"/>
      <c r="H100" s="564"/>
      <c r="I100" s="571"/>
      <c r="J100" s="571">
        <v>70</v>
      </c>
      <c r="K100" s="571"/>
      <c r="L100" s="564"/>
      <c r="M100" s="564"/>
      <c r="N100" s="565">
        <f>SUM(B100:L100)</f>
        <v>230</v>
      </c>
      <c r="O100" s="566"/>
      <c r="P100" s="570"/>
    </row>
    <row r="101" spans="1:16" ht="48.75">
      <c r="A101" s="575" t="s">
        <v>333</v>
      </c>
      <c r="B101" s="564"/>
      <c r="C101" s="564">
        <v>40</v>
      </c>
      <c r="D101" s="564">
        <v>70</v>
      </c>
      <c r="E101" s="564"/>
      <c r="F101" s="564"/>
      <c r="G101" s="564"/>
      <c r="H101" s="564"/>
      <c r="I101" s="571"/>
      <c r="J101" s="571"/>
      <c r="K101" s="571"/>
      <c r="L101" s="564"/>
      <c r="M101" s="564"/>
      <c r="N101" s="565">
        <f>SUM(B101:L101)</f>
        <v>110</v>
      </c>
      <c r="O101" s="566"/>
      <c r="P101" s="570"/>
    </row>
    <row r="102" spans="1:16" ht="48.75">
      <c r="A102" s="575" t="s">
        <v>336</v>
      </c>
      <c r="B102" s="564"/>
      <c r="C102" s="564"/>
      <c r="D102" s="564"/>
      <c r="E102" s="564"/>
      <c r="F102" s="564"/>
      <c r="G102" s="564"/>
      <c r="H102" s="564"/>
      <c r="I102" s="571"/>
      <c r="J102" s="571"/>
      <c r="K102" s="571"/>
      <c r="L102" s="564"/>
      <c r="M102" s="564"/>
      <c r="N102" s="565">
        <f>SUM(B102:L102)</f>
        <v>0</v>
      </c>
      <c r="O102" s="566"/>
      <c r="P102" s="570"/>
    </row>
    <row r="103" spans="1:16" ht="48.75">
      <c r="A103" s="580" t="s">
        <v>363</v>
      </c>
      <c r="B103" s="564"/>
      <c r="C103" s="564"/>
      <c r="D103" s="564"/>
      <c r="E103" s="564">
        <v>70</v>
      </c>
      <c r="F103" s="564"/>
      <c r="G103" s="564">
        <v>80</v>
      </c>
      <c r="H103" s="564">
        <v>70</v>
      </c>
      <c r="I103" s="571">
        <v>70</v>
      </c>
      <c r="J103" s="571"/>
      <c r="K103" s="571"/>
      <c r="L103" s="564">
        <v>70</v>
      </c>
      <c r="M103" s="564"/>
      <c r="N103" s="565">
        <f>SUM(B103:L103)</f>
        <v>360</v>
      </c>
      <c r="O103" s="566"/>
      <c r="P103" s="570"/>
    </row>
    <row r="104" spans="1:16" ht="48.75">
      <c r="A104" s="575" t="s">
        <v>75</v>
      </c>
      <c r="B104" s="564">
        <v>200</v>
      </c>
      <c r="C104" s="564"/>
      <c r="D104" s="564">
        <v>200</v>
      </c>
      <c r="E104" s="564"/>
      <c r="F104" s="564">
        <v>200</v>
      </c>
      <c r="G104" s="564"/>
      <c r="H104" s="564">
        <v>200</v>
      </c>
      <c r="I104" s="564"/>
      <c r="J104" s="564">
        <v>200</v>
      </c>
      <c r="K104" s="564"/>
      <c r="L104" s="564">
        <v>200</v>
      </c>
      <c r="M104" s="564"/>
      <c r="N104" s="565">
        <f>SUM(B104:M104)</f>
        <v>1200</v>
      </c>
      <c r="O104" s="566">
        <v>100</v>
      </c>
      <c r="P104" s="570">
        <f>N104/12</f>
        <v>100</v>
      </c>
    </row>
    <row r="105" spans="1:16" ht="48.75">
      <c r="A105" s="575" t="s">
        <v>337</v>
      </c>
      <c r="B105" s="564"/>
      <c r="C105" s="564"/>
      <c r="D105" s="564"/>
      <c r="E105" s="564"/>
      <c r="F105" s="564"/>
      <c r="G105" s="564"/>
      <c r="H105" s="564"/>
      <c r="I105" s="571"/>
      <c r="J105" s="571"/>
      <c r="K105" s="571"/>
      <c r="L105" s="564"/>
      <c r="M105" s="564"/>
      <c r="N105" s="565">
        <f>SUM(B105:L105)</f>
        <v>0</v>
      </c>
      <c r="O105" s="566"/>
      <c r="P105" s="570"/>
    </row>
    <row r="106" spans="1:16" ht="48.75">
      <c r="A106" s="560" t="s">
        <v>338</v>
      </c>
      <c r="B106" s="564"/>
      <c r="C106" s="564"/>
      <c r="D106" s="564"/>
      <c r="E106" s="564"/>
      <c r="F106" s="564"/>
      <c r="G106" s="564"/>
      <c r="H106" s="564"/>
      <c r="I106" s="571"/>
      <c r="J106" s="571"/>
      <c r="K106" s="571"/>
      <c r="L106" s="564"/>
      <c r="M106" s="564"/>
      <c r="N106" s="568">
        <f>N107+N108+N109+N110+N111</f>
        <v>87</v>
      </c>
      <c r="O106" s="566">
        <v>9</v>
      </c>
      <c r="P106" s="570">
        <f>N106/12</f>
        <v>7.25</v>
      </c>
    </row>
    <row r="107" spans="1:16" ht="48.75">
      <c r="A107" s="575" t="s">
        <v>280</v>
      </c>
      <c r="B107" s="564">
        <v>5</v>
      </c>
      <c r="C107" s="564">
        <v>5</v>
      </c>
      <c r="D107" s="564"/>
      <c r="E107" s="564">
        <v>5</v>
      </c>
      <c r="F107" s="564"/>
      <c r="G107" s="564">
        <v>5</v>
      </c>
      <c r="H107" s="564"/>
      <c r="I107" s="571"/>
      <c r="J107" s="571">
        <v>5</v>
      </c>
      <c r="K107" s="571">
        <v>5</v>
      </c>
      <c r="L107" s="564">
        <v>5</v>
      </c>
      <c r="M107" s="564">
        <v>5</v>
      </c>
      <c r="N107" s="565">
        <f>SUM(B107:M107)</f>
        <v>40</v>
      </c>
      <c r="O107" s="566"/>
      <c r="P107" s="570"/>
    </row>
    <row r="108" spans="1:16" ht="48.75">
      <c r="A108" s="575" t="s">
        <v>339</v>
      </c>
      <c r="B108" s="564">
        <v>4</v>
      </c>
      <c r="C108" s="564">
        <v>4</v>
      </c>
      <c r="D108" s="564"/>
      <c r="E108" s="564">
        <v>4</v>
      </c>
      <c r="F108" s="564"/>
      <c r="G108" s="564">
        <v>4</v>
      </c>
      <c r="H108" s="564">
        <v>5</v>
      </c>
      <c r="I108" s="571"/>
      <c r="J108" s="571">
        <v>4</v>
      </c>
      <c r="K108" s="571">
        <v>4</v>
      </c>
      <c r="L108" s="564">
        <v>4</v>
      </c>
      <c r="M108" s="564">
        <v>4</v>
      </c>
      <c r="N108" s="565">
        <f>SUM(B108:M108)</f>
        <v>37</v>
      </c>
      <c r="O108" s="566"/>
      <c r="P108" s="570"/>
    </row>
    <row r="109" spans="1:16" ht="48.75">
      <c r="A109" s="575" t="s">
        <v>370</v>
      </c>
      <c r="B109" s="564"/>
      <c r="C109" s="564"/>
      <c r="D109" s="564"/>
      <c r="E109" s="564"/>
      <c r="F109" s="564"/>
      <c r="G109" s="564"/>
      <c r="H109" s="564"/>
      <c r="I109" s="571">
        <v>5</v>
      </c>
      <c r="J109" s="571"/>
      <c r="K109" s="571"/>
      <c r="L109" s="564"/>
      <c r="M109" s="564"/>
      <c r="N109" s="565">
        <f>SUM(B109:L109)</f>
        <v>5</v>
      </c>
      <c r="O109" s="566"/>
      <c r="P109" s="570"/>
    </row>
    <row r="110" spans="1:16" ht="48.75">
      <c r="A110" s="575" t="s">
        <v>340</v>
      </c>
      <c r="B110" s="564"/>
      <c r="C110" s="564"/>
      <c r="D110" s="564"/>
      <c r="E110" s="564">
        <v>5</v>
      </c>
      <c r="F110" s="564"/>
      <c r="G110" s="564"/>
      <c r="H110" s="564"/>
      <c r="I110" s="571"/>
      <c r="J110" s="571"/>
      <c r="K110" s="571"/>
      <c r="L110" s="564"/>
      <c r="M110" s="564"/>
      <c r="N110" s="565">
        <f>SUM(B110:L110)</f>
        <v>5</v>
      </c>
      <c r="O110" s="566"/>
      <c r="P110" s="570"/>
    </row>
    <row r="111" spans="1:16" ht="48.75">
      <c r="A111" s="575" t="s">
        <v>398</v>
      </c>
      <c r="B111" s="564"/>
      <c r="C111" s="564"/>
      <c r="D111" s="564"/>
      <c r="E111" s="564"/>
      <c r="F111" s="564"/>
      <c r="G111" s="564"/>
      <c r="H111" s="564"/>
      <c r="I111" s="571"/>
      <c r="J111" s="571"/>
      <c r="K111" s="571"/>
      <c r="L111" s="564"/>
      <c r="M111" s="564"/>
      <c r="N111" s="565">
        <f>SUM(B111:L111)</f>
        <v>0</v>
      </c>
      <c r="O111" s="566"/>
      <c r="P111" s="570"/>
    </row>
    <row r="112" spans="1:16" ht="48.75">
      <c r="A112" s="580" t="s">
        <v>341</v>
      </c>
      <c r="B112" s="574">
        <v>1</v>
      </c>
      <c r="C112" s="564">
        <v>1</v>
      </c>
      <c r="D112" s="564"/>
      <c r="E112" s="564">
        <v>1</v>
      </c>
      <c r="F112" s="564">
        <v>1</v>
      </c>
      <c r="G112" s="564"/>
      <c r="H112" s="564">
        <v>1</v>
      </c>
      <c r="I112" s="571"/>
      <c r="J112" s="571">
        <v>1</v>
      </c>
      <c r="K112" s="571">
        <v>1</v>
      </c>
      <c r="L112" s="564">
        <v>1</v>
      </c>
      <c r="M112" s="564"/>
      <c r="N112" s="624">
        <f>SUM(B112:M112)</f>
        <v>8</v>
      </c>
      <c r="O112" s="576">
        <v>0.5</v>
      </c>
      <c r="P112" s="570">
        <f>N112/12</f>
        <v>0.6666666666666666</v>
      </c>
    </row>
    <row r="113" spans="1:16" ht="48.75">
      <c r="A113" s="575" t="s">
        <v>270</v>
      </c>
      <c r="B113" s="574"/>
      <c r="C113" s="564">
        <v>1</v>
      </c>
      <c r="D113" s="564">
        <v>1</v>
      </c>
      <c r="E113" s="564"/>
      <c r="F113" s="564">
        <v>1</v>
      </c>
      <c r="G113" s="564">
        <v>1</v>
      </c>
      <c r="H113" s="564"/>
      <c r="I113" s="571">
        <v>1</v>
      </c>
      <c r="J113" s="571"/>
      <c r="K113" s="571">
        <v>1</v>
      </c>
      <c r="L113" s="564"/>
      <c r="M113" s="564">
        <v>1</v>
      </c>
      <c r="N113" s="565">
        <f>SUM(B113:M113)</f>
        <v>7</v>
      </c>
      <c r="O113" s="576">
        <v>1</v>
      </c>
      <c r="P113" s="570">
        <f>N113/12</f>
        <v>0.5833333333333334</v>
      </c>
    </row>
    <row r="114" spans="1:16" ht="48.75">
      <c r="A114" s="580" t="s">
        <v>342</v>
      </c>
      <c r="B114" s="564">
        <v>1</v>
      </c>
      <c r="C114" s="564"/>
      <c r="D114" s="564">
        <v>1</v>
      </c>
      <c r="E114" s="564">
        <v>1</v>
      </c>
      <c r="F114" s="564"/>
      <c r="G114" s="564">
        <v>1</v>
      </c>
      <c r="H114" s="564">
        <v>1</v>
      </c>
      <c r="I114" s="571">
        <v>1</v>
      </c>
      <c r="J114" s="571">
        <v>1</v>
      </c>
      <c r="K114" s="571"/>
      <c r="L114" s="564">
        <v>1</v>
      </c>
      <c r="M114" s="564">
        <v>1</v>
      </c>
      <c r="N114" s="565">
        <f>SUM(B114:M114)</f>
        <v>9</v>
      </c>
      <c r="O114" s="576">
        <v>0.5</v>
      </c>
      <c r="P114" s="570">
        <f>N114/12</f>
        <v>0.75</v>
      </c>
    </row>
    <row r="115" spans="1:16" ht="48.75">
      <c r="A115" s="580" t="s">
        <v>214</v>
      </c>
      <c r="B115" s="564"/>
      <c r="C115" s="564"/>
      <c r="D115" s="564">
        <v>10</v>
      </c>
      <c r="E115" s="564"/>
      <c r="F115" s="564"/>
      <c r="G115" s="564"/>
      <c r="H115" s="564">
        <v>10</v>
      </c>
      <c r="I115" s="571"/>
      <c r="J115" s="571"/>
      <c r="K115" s="571"/>
      <c r="L115" s="564"/>
      <c r="M115" s="564"/>
      <c r="N115" s="565">
        <f>SUM(B115:L115)</f>
        <v>20</v>
      </c>
      <c r="O115" s="576"/>
      <c r="P115" s="570"/>
    </row>
    <row r="116" spans="1:16" ht="93">
      <c r="A116" s="575" t="s">
        <v>364</v>
      </c>
      <c r="B116" s="574"/>
      <c r="C116" s="564"/>
      <c r="D116" s="564"/>
      <c r="E116" s="564"/>
      <c r="F116" s="574"/>
      <c r="G116" s="574"/>
      <c r="H116" s="574"/>
      <c r="I116" s="655"/>
      <c r="J116" s="655"/>
      <c r="K116" s="571"/>
      <c r="L116" s="574"/>
      <c r="M116" s="574"/>
      <c r="N116" s="568">
        <f>N117+N118+N119+N120</f>
        <v>140</v>
      </c>
      <c r="O116" s="566">
        <v>7</v>
      </c>
      <c r="P116" s="570">
        <f>N116/12</f>
        <v>11.666666666666666</v>
      </c>
    </row>
    <row r="117" spans="1:16" ht="48.75">
      <c r="A117" s="580" t="s">
        <v>425</v>
      </c>
      <c r="B117" s="564"/>
      <c r="C117" s="564"/>
      <c r="D117" s="564">
        <v>20</v>
      </c>
      <c r="E117" s="564"/>
      <c r="F117" s="564">
        <v>20</v>
      </c>
      <c r="G117" s="564"/>
      <c r="H117" s="564">
        <v>20</v>
      </c>
      <c r="I117" s="571"/>
      <c r="J117" s="571"/>
      <c r="K117" s="571">
        <v>20</v>
      </c>
      <c r="L117" s="564"/>
      <c r="M117" s="564">
        <v>20</v>
      </c>
      <c r="N117" s="565">
        <f aca="true" t="shared" si="6" ref="N117:N125">SUM(B117:L117)</f>
        <v>80</v>
      </c>
      <c r="O117" s="566"/>
      <c r="P117" s="570"/>
    </row>
    <row r="118" spans="1:16" ht="48.75">
      <c r="A118" s="580" t="s">
        <v>146</v>
      </c>
      <c r="B118" s="564"/>
      <c r="C118" s="564"/>
      <c r="D118" s="564"/>
      <c r="E118" s="564"/>
      <c r="F118" s="564"/>
      <c r="G118" s="564"/>
      <c r="H118" s="564"/>
      <c r="I118" s="571"/>
      <c r="J118" s="571"/>
      <c r="K118" s="571"/>
      <c r="L118" s="564"/>
      <c r="M118" s="564"/>
      <c r="N118" s="565">
        <f t="shared" si="6"/>
        <v>0</v>
      </c>
      <c r="O118" s="566"/>
      <c r="P118" s="570"/>
    </row>
    <row r="119" spans="1:16" ht="48.75">
      <c r="A119" s="580" t="s">
        <v>371</v>
      </c>
      <c r="B119" s="564"/>
      <c r="C119" s="564"/>
      <c r="D119" s="564"/>
      <c r="E119" s="564"/>
      <c r="F119" s="564"/>
      <c r="G119" s="564"/>
      <c r="H119" s="564"/>
      <c r="I119" s="571"/>
      <c r="J119" s="571"/>
      <c r="K119" s="571"/>
      <c r="L119" s="564"/>
      <c r="M119" s="564"/>
      <c r="N119" s="565">
        <f t="shared" si="6"/>
        <v>0</v>
      </c>
      <c r="O119" s="566"/>
      <c r="P119" s="570"/>
    </row>
    <row r="120" spans="1:16" ht="48.75">
      <c r="A120" s="580" t="s">
        <v>401</v>
      </c>
      <c r="B120" s="564">
        <v>12</v>
      </c>
      <c r="C120" s="564"/>
      <c r="D120" s="564"/>
      <c r="E120" s="564">
        <v>12</v>
      </c>
      <c r="F120" s="564"/>
      <c r="G120" s="564">
        <v>12</v>
      </c>
      <c r="H120" s="564"/>
      <c r="I120" s="571"/>
      <c r="J120" s="571">
        <v>12</v>
      </c>
      <c r="K120" s="571"/>
      <c r="L120" s="564">
        <v>12</v>
      </c>
      <c r="M120" s="564"/>
      <c r="N120" s="565">
        <f t="shared" si="6"/>
        <v>60</v>
      </c>
      <c r="O120" s="566"/>
      <c r="P120" s="570"/>
    </row>
    <row r="121" spans="1:16" ht="48.75">
      <c r="A121" s="575" t="s">
        <v>345</v>
      </c>
      <c r="B121" s="564">
        <v>27</v>
      </c>
      <c r="C121" s="564">
        <v>34</v>
      </c>
      <c r="D121" s="564">
        <v>32</v>
      </c>
      <c r="E121" s="564">
        <v>27</v>
      </c>
      <c r="F121" s="564">
        <v>28</v>
      </c>
      <c r="G121" s="564">
        <v>35</v>
      </c>
      <c r="H121" s="564">
        <v>29</v>
      </c>
      <c r="I121" s="571">
        <v>32</v>
      </c>
      <c r="J121" s="571">
        <v>35</v>
      </c>
      <c r="K121" s="571">
        <v>40</v>
      </c>
      <c r="L121" s="564">
        <v>33</v>
      </c>
      <c r="M121" s="564">
        <v>39</v>
      </c>
      <c r="N121" s="568">
        <f>SUM(B121:M121)</f>
        <v>391</v>
      </c>
      <c r="O121" s="566">
        <v>37</v>
      </c>
      <c r="P121" s="570">
        <f>N121/12</f>
        <v>32.583333333333336</v>
      </c>
    </row>
    <row r="122" spans="1:16" ht="48.75">
      <c r="A122" s="575" t="s">
        <v>129</v>
      </c>
      <c r="B122" s="564"/>
      <c r="C122" s="564">
        <v>100</v>
      </c>
      <c r="D122" s="564"/>
      <c r="E122" s="564"/>
      <c r="F122" s="564"/>
      <c r="G122" s="564">
        <v>80</v>
      </c>
      <c r="H122" s="564"/>
      <c r="I122" s="571"/>
      <c r="J122" s="571"/>
      <c r="K122" s="571">
        <v>120</v>
      </c>
      <c r="L122" s="564">
        <v>100</v>
      </c>
      <c r="M122" s="564"/>
      <c r="N122" s="565">
        <f t="shared" si="6"/>
        <v>400</v>
      </c>
      <c r="O122" s="566">
        <v>34</v>
      </c>
      <c r="P122" s="570">
        <f>N122/12</f>
        <v>33.333333333333336</v>
      </c>
    </row>
    <row r="123" spans="1:16" ht="93">
      <c r="A123" s="580" t="s">
        <v>365</v>
      </c>
      <c r="B123" s="564">
        <v>6</v>
      </c>
      <c r="C123" s="564">
        <v>8</v>
      </c>
      <c r="D123" s="564">
        <v>10</v>
      </c>
      <c r="E123" s="564">
        <v>10</v>
      </c>
      <c r="F123" s="564">
        <v>12</v>
      </c>
      <c r="G123" s="564">
        <v>5</v>
      </c>
      <c r="H123" s="564">
        <v>7</v>
      </c>
      <c r="I123" s="571">
        <v>11</v>
      </c>
      <c r="J123" s="571">
        <v>8</v>
      </c>
      <c r="K123" s="571">
        <v>10</v>
      </c>
      <c r="L123" s="564">
        <v>11</v>
      </c>
      <c r="M123" s="564">
        <v>5</v>
      </c>
      <c r="N123" s="568">
        <f>SUM(B123:M123)</f>
        <v>103</v>
      </c>
      <c r="O123" s="566">
        <v>9</v>
      </c>
      <c r="P123" s="570">
        <f>N123/12</f>
        <v>8.583333333333334</v>
      </c>
    </row>
    <row r="124" spans="1:16" ht="48.75">
      <c r="A124" s="575" t="s">
        <v>348</v>
      </c>
      <c r="B124" s="564">
        <v>40</v>
      </c>
      <c r="C124" s="564">
        <v>9</v>
      </c>
      <c r="D124" s="564">
        <v>50</v>
      </c>
      <c r="E124" s="564">
        <v>10</v>
      </c>
      <c r="F124" s="564">
        <v>4</v>
      </c>
      <c r="G124" s="564">
        <v>45</v>
      </c>
      <c r="H124" s="564">
        <v>5</v>
      </c>
      <c r="I124" s="571">
        <v>9</v>
      </c>
      <c r="J124" s="571">
        <v>45</v>
      </c>
      <c r="K124" s="571">
        <v>8</v>
      </c>
      <c r="L124" s="564">
        <v>9</v>
      </c>
      <c r="M124" s="564"/>
      <c r="N124" s="565">
        <f>SUM(B124:M124)</f>
        <v>234</v>
      </c>
      <c r="O124" s="566">
        <v>20</v>
      </c>
      <c r="P124" s="570">
        <f>N124/12</f>
        <v>19.5</v>
      </c>
    </row>
    <row r="125" spans="1:16" ht="48.75">
      <c r="A125" s="575" t="s">
        <v>349</v>
      </c>
      <c r="B125" s="574"/>
      <c r="C125" s="587">
        <v>0.2</v>
      </c>
      <c r="D125" s="588"/>
      <c r="E125" s="588"/>
      <c r="F125" s="587"/>
      <c r="G125" s="587"/>
      <c r="H125" s="587">
        <v>0.0002</v>
      </c>
      <c r="I125" s="657">
        <v>0.0003</v>
      </c>
      <c r="J125" s="657"/>
      <c r="K125" s="657"/>
      <c r="L125" s="587">
        <v>0.2</v>
      </c>
      <c r="M125" s="587"/>
      <c r="N125" s="578">
        <f t="shared" si="6"/>
        <v>0.4005</v>
      </c>
      <c r="O125" s="566"/>
      <c r="P125" s="570"/>
    </row>
    <row r="126" spans="1:16" ht="48.75">
      <c r="A126" s="582" t="s">
        <v>366</v>
      </c>
      <c r="B126" s="574"/>
      <c r="C126" s="574"/>
      <c r="D126" s="574"/>
      <c r="E126" s="574"/>
      <c r="F126" s="574"/>
      <c r="G126" s="574"/>
      <c r="H126" s="574"/>
      <c r="I126" s="655"/>
      <c r="J126" s="655"/>
      <c r="K126" s="655"/>
      <c r="L126" s="574"/>
      <c r="M126" s="574"/>
      <c r="N126" s="568">
        <f>N127+N130+N131</f>
        <v>3815</v>
      </c>
      <c r="O126" s="566">
        <v>390</v>
      </c>
      <c r="P126" s="570">
        <f>N126/12</f>
        <v>317.9166666666667</v>
      </c>
    </row>
    <row r="127" spans="1:16" ht="48.75">
      <c r="A127" s="580" t="s">
        <v>351</v>
      </c>
      <c r="B127" s="564">
        <v>300</v>
      </c>
      <c r="C127" s="564">
        <v>280</v>
      </c>
      <c r="D127" s="564">
        <v>200</v>
      </c>
      <c r="E127" s="564">
        <v>270</v>
      </c>
      <c r="F127" s="564">
        <v>300</v>
      </c>
      <c r="G127" s="564">
        <v>365</v>
      </c>
      <c r="H127" s="564">
        <v>330</v>
      </c>
      <c r="I127" s="571">
        <v>390</v>
      </c>
      <c r="J127" s="571">
        <v>380</v>
      </c>
      <c r="K127" s="571">
        <v>300</v>
      </c>
      <c r="L127" s="564">
        <v>300</v>
      </c>
      <c r="M127" s="564">
        <v>400</v>
      </c>
      <c r="N127" s="565">
        <f>SUM(B127:M127)</f>
        <v>3815</v>
      </c>
      <c r="O127" s="566"/>
      <c r="P127" s="570"/>
    </row>
    <row r="128" spans="1:16" ht="48.75">
      <c r="A128" s="575" t="s">
        <v>353</v>
      </c>
      <c r="B128" s="564">
        <v>16</v>
      </c>
      <c r="C128" s="564">
        <v>19</v>
      </c>
      <c r="D128" s="564">
        <v>13</v>
      </c>
      <c r="E128" s="564">
        <v>17</v>
      </c>
      <c r="F128" s="564">
        <v>18</v>
      </c>
      <c r="G128" s="564">
        <v>22</v>
      </c>
      <c r="H128" s="564">
        <v>17</v>
      </c>
      <c r="I128" s="571">
        <v>14</v>
      </c>
      <c r="J128" s="571">
        <v>16</v>
      </c>
      <c r="K128" s="571">
        <v>15</v>
      </c>
      <c r="L128" s="564">
        <v>14</v>
      </c>
      <c r="M128" s="564">
        <v>22</v>
      </c>
      <c r="N128" s="568">
        <f>SUM(B128:M128)</f>
        <v>203</v>
      </c>
      <c r="O128" s="566">
        <v>18</v>
      </c>
      <c r="P128" s="570">
        <f>N128/12</f>
        <v>16.916666666666668</v>
      </c>
    </row>
    <row r="129" spans="1:16" ht="48.75">
      <c r="A129" s="575" t="s">
        <v>235</v>
      </c>
      <c r="B129" s="564"/>
      <c r="C129" s="564">
        <v>5</v>
      </c>
      <c r="D129" s="564">
        <v>5</v>
      </c>
      <c r="E129" s="564">
        <v>5</v>
      </c>
      <c r="F129" s="564"/>
      <c r="G129" s="564"/>
      <c r="H129" s="564"/>
      <c r="I129" s="571">
        <v>5</v>
      </c>
      <c r="J129" s="571">
        <v>5</v>
      </c>
      <c r="K129" s="571">
        <v>5</v>
      </c>
      <c r="L129" s="564"/>
      <c r="M129" s="564"/>
      <c r="N129" s="568">
        <f>SUM(B129:L129)</f>
        <v>30</v>
      </c>
      <c r="O129" s="566"/>
      <c r="P129" s="570"/>
    </row>
    <row r="130" spans="1:16" ht="48.75">
      <c r="A130" s="575" t="s">
        <v>419</v>
      </c>
      <c r="B130" s="564"/>
      <c r="C130" s="564"/>
      <c r="D130" s="564"/>
      <c r="E130" s="564"/>
      <c r="F130" s="564"/>
      <c r="G130" s="564"/>
      <c r="H130" s="564"/>
      <c r="I130" s="571"/>
      <c r="J130" s="571"/>
      <c r="K130" s="571"/>
      <c r="L130" s="564"/>
      <c r="M130" s="564"/>
      <c r="N130" s="568">
        <f>SUM(B130:L130)</f>
        <v>0</v>
      </c>
      <c r="O130" s="566"/>
      <c r="P130" s="570"/>
    </row>
    <row r="131" spans="1:16" ht="48.75">
      <c r="A131" s="575" t="s">
        <v>264</v>
      </c>
      <c r="B131" s="564"/>
      <c r="C131" s="564"/>
      <c r="D131" s="564"/>
      <c r="E131" s="564"/>
      <c r="F131" s="564"/>
      <c r="G131" s="564"/>
      <c r="H131" s="564"/>
      <c r="I131" s="571"/>
      <c r="J131" s="571"/>
      <c r="K131" s="571"/>
      <c r="L131" s="564"/>
      <c r="M131" s="564"/>
      <c r="N131" s="568">
        <f>SUM(B131:L131)</f>
        <v>0</v>
      </c>
      <c r="O131" s="566"/>
      <c r="P131" s="570"/>
    </row>
    <row r="132" spans="1:16" ht="48.75">
      <c r="A132" s="575" t="s">
        <v>263</v>
      </c>
      <c r="B132" s="564"/>
      <c r="C132" s="564">
        <v>100</v>
      </c>
      <c r="D132" s="564"/>
      <c r="E132" s="564"/>
      <c r="F132" s="564"/>
      <c r="G132" s="564"/>
      <c r="H132" s="564"/>
      <c r="I132" s="571">
        <v>100</v>
      </c>
      <c r="J132" s="571"/>
      <c r="K132" s="571"/>
      <c r="L132" s="564"/>
      <c r="M132" s="564"/>
      <c r="N132" s="568">
        <f>SUM(B132:L132)</f>
        <v>200</v>
      </c>
      <c r="O132" s="566"/>
      <c r="P132" s="570"/>
    </row>
    <row r="133" spans="1:16" ht="48.75">
      <c r="A133" s="580" t="s">
        <v>367</v>
      </c>
      <c r="B133" s="564"/>
      <c r="C133" s="564"/>
      <c r="D133" s="564">
        <v>100</v>
      </c>
      <c r="E133" s="564"/>
      <c r="F133" s="564"/>
      <c r="G133" s="564"/>
      <c r="H133" s="564"/>
      <c r="I133" s="571"/>
      <c r="J133" s="571"/>
      <c r="K133" s="571">
        <v>100</v>
      </c>
      <c r="L133" s="564"/>
      <c r="M133" s="564"/>
      <c r="N133" s="568">
        <f>SUM(B133:L133)</f>
        <v>200</v>
      </c>
      <c r="O133" s="566">
        <v>30</v>
      </c>
      <c r="P133" s="570">
        <f>(N133+N132)/12</f>
        <v>33.333333333333336</v>
      </c>
    </row>
    <row r="134" spans="1:16" ht="48.75">
      <c r="A134" s="575" t="s">
        <v>358</v>
      </c>
      <c r="B134" s="564"/>
      <c r="C134" s="564"/>
      <c r="D134" s="564"/>
      <c r="E134" s="564"/>
      <c r="F134" s="564"/>
      <c r="G134" s="564"/>
      <c r="H134" s="564"/>
      <c r="I134" s="571"/>
      <c r="J134" s="571"/>
      <c r="K134" s="571"/>
      <c r="L134" s="564"/>
      <c r="M134" s="564"/>
      <c r="N134" s="568">
        <f>SUM(B134:M134)</f>
        <v>0</v>
      </c>
      <c r="O134" s="566"/>
      <c r="P134" s="570"/>
    </row>
    <row r="135" spans="1:16" ht="48.75">
      <c r="A135" s="580" t="s">
        <v>359</v>
      </c>
      <c r="B135" s="564">
        <v>49</v>
      </c>
      <c r="C135" s="564">
        <v>10</v>
      </c>
      <c r="D135" s="564">
        <v>73</v>
      </c>
      <c r="E135" s="564">
        <v>75</v>
      </c>
      <c r="F135" s="564">
        <v>50</v>
      </c>
      <c r="G135" s="564">
        <v>10</v>
      </c>
      <c r="H135" s="564">
        <v>40</v>
      </c>
      <c r="I135" s="571">
        <v>70</v>
      </c>
      <c r="J135" s="571">
        <v>50</v>
      </c>
      <c r="K135" s="571">
        <v>10</v>
      </c>
      <c r="L135" s="564">
        <v>40</v>
      </c>
      <c r="M135" s="564">
        <v>60</v>
      </c>
      <c r="N135" s="568">
        <f>SUM(B135:M135)</f>
        <v>537</v>
      </c>
      <c r="O135" s="566">
        <v>55</v>
      </c>
      <c r="P135" s="570">
        <f>(N135+N134)/12</f>
        <v>44.75</v>
      </c>
    </row>
    <row r="136" spans="1:16" ht="48.75">
      <c r="A136" s="575" t="s">
        <v>360</v>
      </c>
      <c r="B136" s="564">
        <v>4</v>
      </c>
      <c r="C136" s="564">
        <v>4</v>
      </c>
      <c r="D136" s="564">
        <v>4</v>
      </c>
      <c r="E136" s="564">
        <v>4</v>
      </c>
      <c r="F136" s="564">
        <v>4</v>
      </c>
      <c r="G136" s="564">
        <v>4</v>
      </c>
      <c r="H136" s="564">
        <v>4</v>
      </c>
      <c r="I136" s="571">
        <v>4</v>
      </c>
      <c r="J136" s="571">
        <v>4</v>
      </c>
      <c r="K136" s="571">
        <v>4</v>
      </c>
      <c r="L136" s="564">
        <v>4</v>
      </c>
      <c r="M136" s="564">
        <v>4</v>
      </c>
      <c r="N136" s="568">
        <f>SUM(B136:M136)</f>
        <v>48</v>
      </c>
      <c r="O136" s="566">
        <v>4</v>
      </c>
      <c r="P136" s="570">
        <f>N136/12</f>
        <v>4</v>
      </c>
    </row>
  </sheetData>
  <sheetProtection/>
  <printOptions/>
  <pageMargins left="0.28" right="0.17" top="0.19" bottom="0.31" header="0.31496062992125984" footer="0.31496062992125984"/>
  <pageSetup horizontalDpi="600" verticalDpi="600" orientation="portrait" paperSize="9" scale="2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zoomScale="68" zoomScaleNormal="68" zoomScalePageLayoutView="0" workbookViewId="0" topLeftCell="A37">
      <selection activeCell="I48" sqref="I48"/>
    </sheetView>
  </sheetViews>
  <sheetFormatPr defaultColWidth="9.140625" defaultRowHeight="15"/>
  <cols>
    <col min="1" max="1" width="28.00390625" style="0" customWidth="1"/>
    <col min="2" max="2" width="13.28125" style="0" customWidth="1"/>
    <col min="3" max="3" width="13.140625" style="0" customWidth="1"/>
    <col min="4" max="4" width="13.00390625" style="0" customWidth="1"/>
    <col min="5" max="5" width="17.421875" style="0" customWidth="1"/>
    <col min="6" max="6" width="20.421875" style="0" customWidth="1"/>
  </cols>
  <sheetData>
    <row r="1" spans="1:11" ht="26.25">
      <c r="A1" s="1067" t="s">
        <v>373</v>
      </c>
      <c r="B1" s="1067"/>
      <c r="C1" s="1067"/>
      <c r="D1" s="1067"/>
      <c r="E1" s="1067"/>
      <c r="F1" s="1067"/>
      <c r="G1" s="589"/>
      <c r="H1" s="589"/>
      <c r="I1" s="589"/>
      <c r="J1" s="589"/>
      <c r="K1" s="589"/>
    </row>
    <row r="2" spans="1:11" ht="26.25">
      <c r="A2" s="1067" t="s">
        <v>374</v>
      </c>
      <c r="B2" s="1067"/>
      <c r="C2" s="1067"/>
      <c r="D2" s="1067"/>
      <c r="E2" s="1067"/>
      <c r="F2" s="1067"/>
      <c r="G2" s="589"/>
      <c r="H2" s="589"/>
      <c r="I2" s="589"/>
      <c r="J2" s="589"/>
      <c r="K2" s="589"/>
    </row>
    <row r="3" spans="1:11" ht="26.25">
      <c r="A3" s="648" t="s">
        <v>440</v>
      </c>
      <c r="B3" s="647"/>
      <c r="C3" s="647"/>
      <c r="D3" s="647"/>
      <c r="E3" s="647"/>
      <c r="F3" s="647"/>
      <c r="G3" s="589"/>
      <c r="H3" s="589"/>
      <c r="I3" s="589"/>
      <c r="J3" s="589"/>
      <c r="K3" s="589"/>
    </row>
    <row r="4" spans="1:6" ht="26.25">
      <c r="A4" s="590" t="s">
        <v>375</v>
      </c>
      <c r="B4" s="590" t="s">
        <v>5</v>
      </c>
      <c r="C4" s="590" t="s">
        <v>6</v>
      </c>
      <c r="D4" s="590" t="s">
        <v>7</v>
      </c>
      <c r="E4" s="590" t="s">
        <v>376</v>
      </c>
      <c r="F4" s="590" t="s">
        <v>377</v>
      </c>
    </row>
    <row r="5" spans="1:6" ht="26.25">
      <c r="A5" s="591" t="s">
        <v>378</v>
      </c>
      <c r="B5" s="533">
        <v>47</v>
      </c>
      <c r="C5" s="533">
        <v>45</v>
      </c>
      <c r="D5" s="533">
        <v>171</v>
      </c>
      <c r="E5" s="533">
        <v>35</v>
      </c>
      <c r="F5" s="533">
        <v>1248</v>
      </c>
    </row>
    <row r="6" spans="1:6" ht="28.5">
      <c r="A6" s="591" t="s">
        <v>379</v>
      </c>
      <c r="B6" s="594" t="str">
        <f>HYPERLINK('1 д яс'!G67)</f>
        <v>41,82</v>
      </c>
      <c r="C6" s="594" t="str">
        <f>HYPERLINK('1 д яс'!H67)</f>
        <v>37,93</v>
      </c>
      <c r="D6" s="594" t="str">
        <f>HYPERLINK('1 д яс'!I67)</f>
        <v>153,43</v>
      </c>
      <c r="E6" s="594" t="str">
        <f>HYPERLINK('1 д яс'!J67)</f>
        <v>118,7</v>
      </c>
      <c r="F6" s="594" t="str">
        <f>HYPERLINK('1 д яс'!K67)</f>
        <v>1175,67</v>
      </c>
    </row>
    <row r="7" spans="1:6" ht="28.5">
      <c r="A7" s="591" t="s">
        <v>380</v>
      </c>
      <c r="B7" s="594" t="str">
        <f>HYPERLINK('2д яс'!G78)</f>
        <v>52,92</v>
      </c>
      <c r="C7" s="594" t="str">
        <f>HYPERLINK('2д яс'!H78)</f>
        <v>42,369</v>
      </c>
      <c r="D7" s="594" t="str">
        <f>HYPERLINK('2д яс'!I78)</f>
        <v>153,57</v>
      </c>
      <c r="E7" s="594" t="str">
        <f>HYPERLINK('2д яс'!J78)</f>
        <v>83,84</v>
      </c>
      <c r="F7" s="594" t="str">
        <f>HYPERLINK('2д яс'!K78)</f>
        <v>1342,18</v>
      </c>
    </row>
    <row r="8" spans="1:6" ht="28.5">
      <c r="A8" s="591" t="s">
        <v>381</v>
      </c>
      <c r="B8" s="594" t="str">
        <f>HYPERLINK('3д яс'!G68)</f>
        <v>54,97</v>
      </c>
      <c r="C8" s="594" t="str">
        <f>HYPERLINK('3д яс'!H68)</f>
        <v>44,26</v>
      </c>
      <c r="D8" s="594" t="str">
        <f>HYPERLINK('3д яс'!I68)</f>
        <v>191,94</v>
      </c>
      <c r="E8" s="594" t="str">
        <f>HYPERLINK('3д яс'!J68)</f>
        <v>55,07</v>
      </c>
      <c r="F8" s="594" t="str">
        <f>HYPERLINK('3д яс'!K68)</f>
        <v>1171,98</v>
      </c>
    </row>
    <row r="9" spans="1:6" ht="28.5">
      <c r="A9" s="591" t="s">
        <v>382</v>
      </c>
      <c r="B9" s="594" t="str">
        <f>HYPERLINK(Лист4яс!G69)</f>
        <v>37,26</v>
      </c>
      <c r="C9" s="594" t="str">
        <f>HYPERLINK(Лист4яс!H69)</f>
        <v>50,578</v>
      </c>
      <c r="D9" s="594" t="str">
        <f>HYPERLINK(Лист4яс!I69)</f>
        <v>112,18</v>
      </c>
      <c r="E9" s="594" t="str">
        <f>HYPERLINK(Лист4яс!J69)</f>
        <v>109,45</v>
      </c>
      <c r="F9" s="594" t="str">
        <f>HYPERLINK(Лист4яс!K69)</f>
        <v>1159,16</v>
      </c>
    </row>
    <row r="10" spans="1:6" ht="28.5">
      <c r="A10" s="591" t="s">
        <v>383</v>
      </c>
      <c r="B10" s="595" t="str">
        <f>HYPERLINK('Лист5 яс'!G69)</f>
        <v>39,57</v>
      </c>
      <c r="C10" s="595" t="str">
        <f>HYPERLINK('Лист5 яс'!H69)</f>
        <v>40,409</v>
      </c>
      <c r="D10" s="595" t="str">
        <f>HYPERLINK('Лист5 яс'!I69)</f>
        <v>141,82</v>
      </c>
      <c r="E10" s="595" t="str">
        <f>HYPERLINK('Лист5 яс'!J69)</f>
        <v>107,13</v>
      </c>
      <c r="F10" s="595" t="str">
        <f>HYPERLINK('Лист5 яс'!K69)</f>
        <v>1295,38</v>
      </c>
    </row>
    <row r="11" spans="1:6" ht="28.5">
      <c r="A11" s="591" t="s">
        <v>384</v>
      </c>
      <c r="B11" s="594" t="str">
        <f>HYPERLINK('Лист7 яс'!G67)</f>
        <v>36,7</v>
      </c>
      <c r="C11" s="594" t="str">
        <f>HYPERLINK('Лист7 яс'!H67)</f>
        <v>36,602</v>
      </c>
      <c r="D11" s="594" t="str">
        <f>HYPERLINK('Лист7 яс'!I67)</f>
        <v>182,47</v>
      </c>
      <c r="E11" s="594" t="str">
        <f>HYPERLINK('Лист7 яс'!J67)</f>
        <v>131,5</v>
      </c>
      <c r="F11" s="594" t="str">
        <f>HYPERLINK('Лист7 яс'!K67)</f>
        <v>1273,59</v>
      </c>
    </row>
    <row r="12" spans="1:6" ht="28.5">
      <c r="A12" s="591" t="s">
        <v>385</v>
      </c>
      <c r="B12" s="594" t="str">
        <f>HYPERLINK(Лист8яс!G76)</f>
        <v>58,14</v>
      </c>
      <c r="C12" s="594" t="str">
        <f>HYPERLINK(Лист8яс!H76)</f>
        <v>47,468</v>
      </c>
      <c r="D12" s="594" t="str">
        <f>HYPERLINK(Лист8яс!I76)</f>
        <v>162,55</v>
      </c>
      <c r="E12" s="594" t="str">
        <f>HYPERLINK(Лист8яс!J76)</f>
        <v>102,17</v>
      </c>
      <c r="F12" s="594" t="str">
        <f>HYPERLINK(Лист8яс!K76)</f>
        <v>1554,71</v>
      </c>
    </row>
    <row r="13" spans="1:6" ht="28.5">
      <c r="A13" s="591" t="s">
        <v>386</v>
      </c>
      <c r="B13" s="594" t="str">
        <f>HYPERLINK(Лист9яс!G70)</f>
        <v>44,623</v>
      </c>
      <c r="C13" s="594" t="str">
        <f>HYPERLINK(Лист9яс!H70)</f>
        <v>52,959</v>
      </c>
      <c r="D13" s="594" t="str">
        <f>HYPERLINK(Лист9яс!I70)</f>
        <v>222,39</v>
      </c>
      <c r="E13" s="596" t="str">
        <f>HYPERLINK(Лист9яс!J70)</f>
        <v>200,37</v>
      </c>
      <c r="F13" s="596" t="str">
        <f>HYPERLINK(Лист9яс!K70)</f>
        <v>1289,5379</v>
      </c>
    </row>
    <row r="14" spans="1:6" ht="28.5">
      <c r="A14" s="591" t="s">
        <v>387</v>
      </c>
      <c r="B14" s="594" t="str">
        <f>HYPERLINK(Лист10яс!G71)</f>
        <v>69,58</v>
      </c>
      <c r="C14" s="594" t="str">
        <f>HYPERLINK(Лист10яс!H71)</f>
        <v>43,68</v>
      </c>
      <c r="D14" s="594" t="str">
        <f>HYPERLINK(Лист10яс!I71)</f>
        <v>176,75</v>
      </c>
      <c r="E14" s="594" t="str">
        <f>HYPERLINK(Лист10яс!J71)</f>
        <v>136,65</v>
      </c>
      <c r="F14" s="594" t="str">
        <f>HYPERLINK(Лист10яс!K71)</f>
        <v>1365,11</v>
      </c>
    </row>
    <row r="15" spans="1:6" ht="28.5">
      <c r="A15" s="591" t="s">
        <v>388</v>
      </c>
      <c r="B15" s="594" t="str">
        <f>HYPERLINK(Лист11яс!G75)</f>
        <v>55,77</v>
      </c>
      <c r="C15" s="594" t="str">
        <f>HYPERLINK(Лист11яс!H75)</f>
        <v>45,968</v>
      </c>
      <c r="D15" s="594" t="str">
        <f>HYPERLINK(Лист11яс!I75)</f>
        <v>147,84</v>
      </c>
      <c r="E15" s="594" t="str">
        <f>HYPERLINK(Лист11яс!J75)</f>
        <v>115,6</v>
      </c>
      <c r="F15" s="594" t="str">
        <f>HYPERLINK(Лист11яс!K75)</f>
        <v>1384,93</v>
      </c>
    </row>
    <row r="16" spans="1:6" ht="26.25">
      <c r="A16" s="591" t="s">
        <v>389</v>
      </c>
      <c r="B16" s="533">
        <f>B6+B7+B8+B9+B10+B11+B12+B13+B14+B15</f>
        <v>491.35299999999995</v>
      </c>
      <c r="C16" s="533">
        <f>C6+C7+C8+C9+C10+C11+C12+C13+C14+C15</f>
        <v>442.223</v>
      </c>
      <c r="D16" s="533">
        <f>D6+D7+D8+D9+D10+D11+D12+D13+D14+D15</f>
        <v>1644.9399999999998</v>
      </c>
      <c r="E16" s="533">
        <f>E6+E7+E8+E9+E10+E11+E12+E13+E14+E15</f>
        <v>1160.48</v>
      </c>
      <c r="F16" s="533">
        <f>F6+F7+F8+F9+F10+F11+F12+F13+F14+F15</f>
        <v>13012.247900000002</v>
      </c>
    </row>
    <row r="17" spans="1:6" ht="26.25">
      <c r="A17" s="591" t="s">
        <v>390</v>
      </c>
      <c r="B17" s="533">
        <f>B16/10</f>
        <v>49.135299999999994</v>
      </c>
      <c r="C17" s="533">
        <f>C16/10</f>
        <v>44.222300000000004</v>
      </c>
      <c r="D17" s="533">
        <f>D16/10</f>
        <v>164.49399999999997</v>
      </c>
      <c r="E17" s="533">
        <f>E16/10</f>
        <v>116.048</v>
      </c>
      <c r="F17" s="533">
        <f>F16/10</f>
        <v>1301.2247900000002</v>
      </c>
    </row>
    <row r="18" spans="1:6" ht="26.25">
      <c r="A18" s="597"/>
      <c r="B18" s="598"/>
      <c r="C18" s="598"/>
      <c r="D18" s="598"/>
      <c r="E18" s="599"/>
      <c r="F18" s="598"/>
    </row>
    <row r="19" spans="1:6" ht="26.25">
      <c r="A19" s="27"/>
      <c r="B19" s="600"/>
      <c r="C19" s="600"/>
      <c r="D19" s="600"/>
      <c r="E19" s="601"/>
      <c r="F19" s="600"/>
    </row>
    <row r="20" spans="1:6" ht="26.25">
      <c r="A20" s="27"/>
      <c r="B20" s="600"/>
      <c r="C20" s="600"/>
      <c r="D20" s="600"/>
      <c r="E20" s="601"/>
      <c r="F20" s="600"/>
    </row>
    <row r="21" spans="1:6" ht="9.75" customHeight="1">
      <c r="A21" s="27"/>
      <c r="B21" s="600"/>
      <c r="C21" s="600"/>
      <c r="D21" s="600"/>
      <c r="E21" s="601"/>
      <c r="F21" s="600"/>
    </row>
    <row r="22" spans="1:6" ht="26.25" hidden="1">
      <c r="A22" s="27"/>
      <c r="B22" s="600"/>
      <c r="C22" s="600"/>
      <c r="D22" s="600"/>
      <c r="E22" s="601"/>
      <c r="F22" s="600"/>
    </row>
    <row r="23" spans="1:6" ht="26.25" hidden="1">
      <c r="A23" s="27"/>
      <c r="B23" s="600"/>
      <c r="C23" s="600"/>
      <c r="D23" s="600"/>
      <c r="E23" s="601"/>
      <c r="F23" s="600"/>
    </row>
    <row r="24" spans="1:6" ht="26.25" hidden="1">
      <c r="A24" s="27"/>
      <c r="B24" s="600"/>
      <c r="C24" s="600"/>
      <c r="D24" s="600"/>
      <c r="E24" s="601"/>
      <c r="F24" s="600"/>
    </row>
    <row r="25" spans="1:6" ht="26.25" hidden="1">
      <c r="A25" s="27"/>
      <c r="B25" s="600"/>
      <c r="C25" s="600"/>
      <c r="D25" s="600"/>
      <c r="E25" s="601"/>
      <c r="F25" s="600"/>
    </row>
    <row r="26" spans="2:6" s="27" customFormat="1" ht="26.25" hidden="1">
      <c r="B26" s="600"/>
      <c r="C26" s="600"/>
      <c r="D26" s="600"/>
      <c r="E26" s="601"/>
      <c r="F26" s="600"/>
    </row>
    <row r="27" spans="2:6" s="27" customFormat="1" ht="26.25" hidden="1">
      <c r="B27" s="600"/>
      <c r="C27" s="600"/>
      <c r="D27" s="600"/>
      <c r="E27" s="601"/>
      <c r="F27" s="600"/>
    </row>
    <row r="28" spans="2:6" s="27" customFormat="1" ht="26.25" hidden="1">
      <c r="B28" s="600"/>
      <c r="C28" s="600"/>
      <c r="D28" s="600"/>
      <c r="E28" s="601"/>
      <c r="F28" s="600"/>
    </row>
    <row r="29" spans="2:6" s="27" customFormat="1" ht="26.25" hidden="1">
      <c r="B29" s="600"/>
      <c r="C29" s="600"/>
      <c r="D29" s="600"/>
      <c r="E29" s="601"/>
      <c r="F29" s="600"/>
    </row>
    <row r="30" spans="1:6" ht="26.25" hidden="1">
      <c r="A30" s="601"/>
      <c r="B30" s="600"/>
      <c r="C30" s="600"/>
      <c r="D30" s="600"/>
      <c r="E30" s="601"/>
      <c r="F30" s="600"/>
    </row>
    <row r="31" spans="1:6" ht="15" hidden="1">
      <c r="A31" s="27"/>
      <c r="B31" s="27"/>
      <c r="C31" s="27"/>
      <c r="D31" s="27"/>
      <c r="E31" s="27"/>
      <c r="F31" s="27"/>
    </row>
    <row r="32" ht="15" hidden="1"/>
    <row r="33" ht="55.5" customHeight="1" hidden="1"/>
    <row r="34" spans="1:11" ht="26.25">
      <c r="A34" s="1067" t="s">
        <v>373</v>
      </c>
      <c r="B34" s="1067"/>
      <c r="C34" s="1067"/>
      <c r="D34" s="1067"/>
      <c r="E34" s="1067"/>
      <c r="F34" s="1067"/>
      <c r="G34" s="589"/>
      <c r="H34" s="589"/>
      <c r="I34" s="589"/>
      <c r="J34" s="589"/>
      <c r="K34" s="589"/>
    </row>
    <row r="35" spans="1:11" ht="26.25">
      <c r="A35" s="1067" t="s">
        <v>391</v>
      </c>
      <c r="B35" s="1067"/>
      <c r="C35" s="1067"/>
      <c r="D35" s="1067"/>
      <c r="E35" s="1067"/>
      <c r="F35" s="1067"/>
      <c r="G35" s="589"/>
      <c r="H35" s="589"/>
      <c r="I35" s="589"/>
      <c r="J35" s="589"/>
      <c r="K35" s="589"/>
    </row>
    <row r="36" spans="1:11" ht="26.25">
      <c r="A36" s="1067" t="s">
        <v>439</v>
      </c>
      <c r="B36" s="1067"/>
      <c r="C36" s="1067"/>
      <c r="D36" s="1067"/>
      <c r="E36" s="1067"/>
      <c r="F36" s="1067"/>
      <c r="G36" s="589"/>
      <c r="H36" s="589"/>
      <c r="I36" s="589"/>
      <c r="J36" s="589"/>
      <c r="K36" s="589"/>
    </row>
    <row r="38" spans="1:6" ht="26.25">
      <c r="A38" s="590" t="s">
        <v>392</v>
      </c>
      <c r="B38" s="590" t="s">
        <v>5</v>
      </c>
      <c r="C38" s="590" t="s">
        <v>6</v>
      </c>
      <c r="D38" s="590" t="s">
        <v>7</v>
      </c>
      <c r="E38" s="590" t="s">
        <v>376</v>
      </c>
      <c r="F38" s="590" t="s">
        <v>377</v>
      </c>
    </row>
    <row r="39" spans="1:6" ht="26.25">
      <c r="A39" s="591" t="s">
        <v>378</v>
      </c>
      <c r="B39" s="533">
        <v>58</v>
      </c>
      <c r="C39" s="533">
        <v>55</v>
      </c>
      <c r="D39" s="533">
        <v>219</v>
      </c>
      <c r="E39" s="533">
        <v>50</v>
      </c>
      <c r="F39" s="533">
        <v>1570</v>
      </c>
    </row>
    <row r="40" spans="1:6" ht="28.5">
      <c r="A40" s="591" t="s">
        <v>379</v>
      </c>
      <c r="B40" s="594" t="str">
        <f>HYPERLINK('1д сад'!G65)</f>
        <v>47,195</v>
      </c>
      <c r="C40" s="594" t="str">
        <f>HYPERLINK('1д сад'!H65)</f>
        <v>52,96</v>
      </c>
      <c r="D40" s="594" t="str">
        <f>HYPERLINK('1д сад'!I65)</f>
        <v>229,36</v>
      </c>
      <c r="E40" s="594" t="str">
        <f>HYPERLINK('1д сад'!J65)</f>
        <v>195,77</v>
      </c>
      <c r="F40" s="594" t="str">
        <f>HYPERLINK('1д сад'!K65)</f>
        <v>1511,05</v>
      </c>
    </row>
    <row r="41" spans="1:6" ht="28.5">
      <c r="A41" s="591" t="s">
        <v>380</v>
      </c>
      <c r="B41" s="594" t="str">
        <f>HYPERLINK('2д са'!G74)</f>
        <v>79,76</v>
      </c>
      <c r="C41" s="594" t="str">
        <f>HYPERLINK('2д са'!H74)</f>
        <v>53,223</v>
      </c>
      <c r="D41" s="594" t="str">
        <f>HYPERLINK('2д са'!I74)</f>
        <v>179,6</v>
      </c>
      <c r="E41" s="594" t="str">
        <f>HYPERLINK('2д са'!J74)</f>
        <v>99,15</v>
      </c>
      <c r="F41" s="594" t="str">
        <f>HYPERLINK('2д са'!K74)</f>
        <v>1846,12</v>
      </c>
    </row>
    <row r="42" spans="1:6" ht="28.5">
      <c r="A42" s="591" t="s">
        <v>381</v>
      </c>
      <c r="B42" s="594" t="str">
        <f>HYPERLINK(Лист3сад!G72)</f>
        <v>74,28</v>
      </c>
      <c r="C42" s="594" t="str">
        <f>HYPERLINK(Лист3сад!H72)</f>
        <v>56,79</v>
      </c>
      <c r="D42" s="594" t="str">
        <f>HYPERLINK(Лист3сад!I72)</f>
        <v>248,23</v>
      </c>
      <c r="E42" s="594" t="str">
        <f>HYPERLINK(Лист3сад!J72)</f>
        <v>77,52</v>
      </c>
      <c r="F42" s="594" t="str">
        <f>HYPERLINK(Лист3сад!K72)</f>
        <v>1578,29</v>
      </c>
    </row>
    <row r="43" spans="1:6" ht="28.5">
      <c r="A43" s="591" t="s">
        <v>382</v>
      </c>
      <c r="B43" s="594" t="str">
        <f>HYPERLINK('Лист4 сад'!G74)</f>
        <v>37,48</v>
      </c>
      <c r="C43" s="594" t="str">
        <f>HYPERLINK('Лист4 сад'!H74)</f>
        <v>49,34</v>
      </c>
      <c r="D43" s="594" t="str">
        <f>HYPERLINK('Лист4 сад'!I74)</f>
        <v>157,56</v>
      </c>
      <c r="E43" s="594" t="str">
        <f>HYPERLINK('Лист4 сад'!J74)</f>
        <v>134,44</v>
      </c>
      <c r="F43" s="594" t="str">
        <f>HYPERLINK('Лист4 сад'!K74)</f>
        <v>1268,85</v>
      </c>
    </row>
    <row r="44" spans="1:6" ht="28.5">
      <c r="A44" s="591" t="s">
        <v>383</v>
      </c>
      <c r="B44" s="594" t="str">
        <f>HYPERLINK('Лист5 сад'!G71)</f>
        <v>36,59</v>
      </c>
      <c r="C44" s="594" t="str">
        <f>HYPERLINK('Лист5 сад'!H71)</f>
        <v>34,603</v>
      </c>
      <c r="D44" s="594" t="str">
        <f>HYPERLINK('Лист5 сад'!I71)</f>
        <v>246,603</v>
      </c>
      <c r="E44" s="594" t="str">
        <f>HYPERLINK('Лист5 сад'!J71)</f>
        <v>143,39</v>
      </c>
      <c r="F44" s="594" t="str">
        <f>HYPERLINK('Лист5 сад'!K71)</f>
        <v>1647,81</v>
      </c>
    </row>
    <row r="45" spans="1:6" ht="28.5">
      <c r="A45" s="591" t="s">
        <v>384</v>
      </c>
      <c r="B45" s="594" t="str">
        <f>HYPERLINK(Лист7сад!G69)</f>
        <v>42,89</v>
      </c>
      <c r="C45" s="594" t="str">
        <f>HYPERLINK(Лист7сад!H69)</f>
        <v>45,48</v>
      </c>
      <c r="D45" s="594" t="str">
        <f>HYPERLINK(Лист7сад!I69)</f>
        <v>206,87</v>
      </c>
      <c r="E45" s="594" t="str">
        <f>HYPERLINK(Лист7сад!J69)</f>
        <v>155,5</v>
      </c>
      <c r="F45" s="594" t="str">
        <f>HYPERLINK(Лист7сад!K69)</f>
        <v>1535,26</v>
      </c>
    </row>
    <row r="46" spans="1:6" ht="28.5">
      <c r="A46" s="591" t="s">
        <v>385</v>
      </c>
      <c r="B46" s="594" t="str">
        <f>HYPERLINK(Лист8сад!G78)</f>
        <v>67,51</v>
      </c>
      <c r="C46" s="594" t="str">
        <f>HYPERLINK(Лист8сад!H78)</f>
        <v>56,97</v>
      </c>
      <c r="D46" s="594" t="str">
        <f>HYPERLINK(Лист8сад!I78)</f>
        <v>189,36</v>
      </c>
      <c r="E46" s="594" t="str">
        <f>HYPERLINK(Лист8сад!J78)</f>
        <v>129,19</v>
      </c>
      <c r="F46" s="594" t="str">
        <f>HYPERLINK(Лист8сад!K78)</f>
        <v>1975,5</v>
      </c>
    </row>
    <row r="47" spans="1:6" ht="28.5">
      <c r="A47" s="591" t="s">
        <v>386</v>
      </c>
      <c r="B47" s="594" t="str">
        <f>HYPERLINK(Лист9сад!G69)</f>
        <v>56,243</v>
      </c>
      <c r="C47" s="594" t="str">
        <f>HYPERLINK(Лист9сад!H69)</f>
        <v>64,693</v>
      </c>
      <c r="D47" s="594" t="str">
        <f>HYPERLINK(Лист9сад!I69)</f>
        <v>214,13</v>
      </c>
      <c r="E47" s="594" t="str">
        <f>HYPERLINK(Лист9сад!J69)</f>
        <v>60,04</v>
      </c>
      <c r="F47" s="594" t="str">
        <f>HYPERLINK(Лист9сад!K69)</f>
        <v>1645,95</v>
      </c>
    </row>
    <row r="48" spans="1:6" ht="28.5">
      <c r="A48" s="591" t="s">
        <v>387</v>
      </c>
      <c r="B48" s="594" t="str">
        <f>HYPERLINK(Лист10сад!G78)</f>
        <v>85,34</v>
      </c>
      <c r="C48" s="594" t="str">
        <f>HYPERLINK(Лист10сад!H78)</f>
        <v>54,95</v>
      </c>
      <c r="D48" s="594" t="str">
        <f>HYPERLINK(Лист10сад!I78)</f>
        <v>224,17</v>
      </c>
      <c r="E48" s="594" t="str">
        <f>HYPERLINK(Лист10сад!J78)</f>
        <v>291,5</v>
      </c>
      <c r="F48" s="594" t="str">
        <f>HYPERLINK(Лист10сад!K78)</f>
        <v>2131,6</v>
      </c>
    </row>
    <row r="49" spans="1:6" ht="28.5">
      <c r="A49" s="591" t="s">
        <v>388</v>
      </c>
      <c r="B49" s="594" t="str">
        <f>HYPERLINK(Лист11сад!G76)</f>
        <v>111,44</v>
      </c>
      <c r="C49" s="594" t="str">
        <f>HYPERLINK(Лист11сад!H76)</f>
        <v>59,012</v>
      </c>
      <c r="D49" s="594" t="str">
        <f>HYPERLINK(Лист11сад!I76)</f>
        <v>237,55</v>
      </c>
      <c r="E49" s="594" t="str">
        <f>HYPERLINK(Лист11сад!J76)</f>
        <v>199,94</v>
      </c>
      <c r="F49" s="594" t="str">
        <f>HYPERLINK(Лист11сад!K76)</f>
        <v>1752,97</v>
      </c>
    </row>
    <row r="50" spans="1:6" ht="26.25">
      <c r="A50" s="591" t="s">
        <v>389</v>
      </c>
      <c r="B50" s="533">
        <f>B40+B41+B42+B43+B44+B45+B46+B47+B48+B49</f>
        <v>638.7280000000001</v>
      </c>
      <c r="C50" s="533">
        <f>C40+C41+C42+C43+C44+C45+C46+C47+C48+C49</f>
        <v>528.021</v>
      </c>
      <c r="D50" s="533">
        <f>D40+D41+D42+D43+D44+D45+D46+D47+D48+D49</f>
        <v>2133.4330000000004</v>
      </c>
      <c r="E50" s="533">
        <f>E40+E41+E42+E43+E44+E45+E46+E47+E48+E49</f>
        <v>1486.44</v>
      </c>
      <c r="F50" s="533">
        <f>F40+F41+F42+F43+F44+F45+F46+F47+F48+F49</f>
        <v>16893.4</v>
      </c>
    </row>
    <row r="51" spans="1:6" ht="26.25">
      <c r="A51" s="591" t="s">
        <v>390</v>
      </c>
      <c r="B51" s="533">
        <f>B50/10</f>
        <v>63.872800000000005</v>
      </c>
      <c r="C51" s="533">
        <f>C50/10</f>
        <v>52.802099999999996</v>
      </c>
      <c r="D51" s="533">
        <f>D50/10</f>
        <v>213.34330000000006</v>
      </c>
      <c r="E51" s="533">
        <f>E50/10</f>
        <v>148.644</v>
      </c>
      <c r="F51" s="533">
        <f>F50/10</f>
        <v>1689.3400000000001</v>
      </c>
    </row>
    <row r="52" spans="1:6" ht="26.25">
      <c r="A52" s="183"/>
      <c r="B52" s="592"/>
      <c r="C52" s="592"/>
      <c r="D52" s="592"/>
      <c r="E52" s="593"/>
      <c r="F52" s="592"/>
    </row>
  </sheetData>
  <sheetProtection/>
  <mergeCells count="5">
    <mergeCell ref="A1:F1"/>
    <mergeCell ref="A2:F2"/>
    <mergeCell ref="A34:F34"/>
    <mergeCell ref="A35:F35"/>
    <mergeCell ref="A36:F36"/>
  </mergeCells>
  <printOptions/>
  <pageMargins left="0.59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view="pageBreakPreview" zoomScale="39" zoomScaleSheetLayoutView="39" zoomScalePageLayoutView="0" workbookViewId="0" topLeftCell="A47">
      <selection activeCell="B11" sqref="B11:B13"/>
    </sheetView>
  </sheetViews>
  <sheetFormatPr defaultColWidth="9.140625" defaultRowHeight="15"/>
  <cols>
    <col min="1" max="1" width="58.57421875" style="3" customWidth="1"/>
    <col min="2" max="3" width="23.00390625" style="3" customWidth="1"/>
    <col min="4" max="4" width="55.8515625" style="0" customWidth="1"/>
    <col min="5" max="6" width="22.140625" style="4" customWidth="1"/>
    <col min="7" max="10" width="20.7109375" style="4" customWidth="1"/>
    <col min="11" max="11" width="23.7109375" style="4" customWidth="1"/>
    <col min="12" max="12" width="23.7109375" style="339" customWidth="1"/>
    <col min="13" max="13" width="21.140625" style="0" customWidth="1"/>
  </cols>
  <sheetData>
    <row r="1" spans="1:13" ht="61.5">
      <c r="A1" s="17"/>
      <c r="B1" s="17"/>
      <c r="C1" s="17"/>
      <c r="D1" s="59" t="s">
        <v>168</v>
      </c>
      <c r="E1" s="60"/>
      <c r="F1" s="61"/>
      <c r="G1" s="19"/>
      <c r="H1" s="30"/>
      <c r="I1" s="19"/>
      <c r="J1" s="19"/>
      <c r="K1" s="25" t="s">
        <v>443</v>
      </c>
      <c r="L1" s="340"/>
      <c r="M1" s="341"/>
    </row>
    <row r="2" spans="1:13" ht="47.25" thickBot="1">
      <c r="A2" s="54"/>
      <c r="B2" s="54" t="s">
        <v>152</v>
      </c>
      <c r="C2" s="54"/>
      <c r="D2" s="77" t="s">
        <v>150</v>
      </c>
      <c r="E2" s="32"/>
      <c r="F2" s="32"/>
      <c r="G2" s="30"/>
      <c r="H2" s="30"/>
      <c r="I2" s="30"/>
      <c r="J2" s="30"/>
      <c r="K2" s="30"/>
      <c r="L2" s="328"/>
      <c r="M2" s="341"/>
    </row>
    <row r="3" spans="1:13" ht="86.25" customHeight="1" thickBot="1">
      <c r="A3" s="40" t="s">
        <v>0</v>
      </c>
      <c r="B3" s="40" t="s">
        <v>1</v>
      </c>
      <c r="C3" s="455" t="s">
        <v>285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59" t="s">
        <v>284</v>
      </c>
      <c r="K3" s="195" t="s">
        <v>8</v>
      </c>
      <c r="L3" s="330" t="s">
        <v>260</v>
      </c>
      <c r="M3" s="233" t="s">
        <v>237</v>
      </c>
    </row>
    <row r="4" spans="1:13" ht="39.75" customHeight="1" thickBot="1">
      <c r="A4" s="798" t="s">
        <v>9</v>
      </c>
      <c r="B4" s="798"/>
      <c r="C4" s="798"/>
      <c r="D4" s="798"/>
      <c r="E4" s="798"/>
      <c r="F4" s="798"/>
      <c r="G4" s="798"/>
      <c r="H4" s="798"/>
      <c r="I4" s="798"/>
      <c r="J4" s="782"/>
      <c r="K4" s="782"/>
      <c r="L4" s="331"/>
      <c r="M4" s="321"/>
    </row>
    <row r="5" spans="1:13" s="284" customFormat="1" ht="45.75" customHeight="1" thickBot="1">
      <c r="A5" s="42"/>
      <c r="B5" s="41"/>
      <c r="C5" s="41"/>
      <c r="D5" s="48"/>
      <c r="E5" s="704"/>
      <c r="F5" s="167"/>
      <c r="G5" s="167"/>
      <c r="H5" s="167"/>
      <c r="I5" s="167"/>
      <c r="J5" s="179"/>
      <c r="K5" s="179"/>
      <c r="L5" s="327"/>
      <c r="M5" s="334"/>
    </row>
    <row r="6" spans="1:13" ht="39.75" customHeight="1" thickBot="1">
      <c r="A6" s="789"/>
      <c r="B6" s="789"/>
      <c r="C6" s="789"/>
      <c r="D6" s="789"/>
      <c r="E6" s="789"/>
      <c r="F6" s="789"/>
      <c r="G6" s="789"/>
      <c r="H6" s="789"/>
      <c r="I6" s="789"/>
      <c r="J6" s="784"/>
      <c r="K6" s="784"/>
      <c r="L6" s="326"/>
      <c r="M6" s="334">
        <f aca="true" t="shared" si="0" ref="M6:M61">L6*E6/1000</f>
        <v>0</v>
      </c>
    </row>
    <row r="7" spans="1:13" ht="39.75" customHeight="1" thickBot="1">
      <c r="A7" s="776" t="s">
        <v>394</v>
      </c>
      <c r="B7" s="727">
        <v>150</v>
      </c>
      <c r="C7" s="720">
        <v>24</v>
      </c>
      <c r="D7" s="51" t="s">
        <v>297</v>
      </c>
      <c r="E7" s="44">
        <v>40</v>
      </c>
      <c r="F7" s="44">
        <v>40</v>
      </c>
      <c r="G7" s="44">
        <v>4.2</v>
      </c>
      <c r="H7" s="44">
        <v>0.92</v>
      </c>
      <c r="I7" s="44">
        <v>25.44</v>
      </c>
      <c r="J7" s="44"/>
      <c r="K7" s="196">
        <v>130</v>
      </c>
      <c r="L7" s="390">
        <v>49.5</v>
      </c>
      <c r="M7" s="325">
        <f>L7*E7/1000</f>
        <v>1.98</v>
      </c>
    </row>
    <row r="8" spans="1:13" ht="39.75" customHeight="1" thickBot="1">
      <c r="A8" s="728"/>
      <c r="B8" s="728"/>
      <c r="C8" s="721"/>
      <c r="D8" s="48" t="s">
        <v>98</v>
      </c>
      <c r="E8" s="46">
        <v>50</v>
      </c>
      <c r="F8" s="46">
        <v>50</v>
      </c>
      <c r="G8" s="46">
        <v>1.4</v>
      </c>
      <c r="H8" s="46">
        <v>1.6</v>
      </c>
      <c r="I8" s="46">
        <v>2.35</v>
      </c>
      <c r="J8" s="184">
        <v>0.65</v>
      </c>
      <c r="K8" s="184">
        <v>29.5</v>
      </c>
      <c r="L8" s="326">
        <v>39.6</v>
      </c>
      <c r="M8" s="334">
        <f t="shared" si="0"/>
        <v>1.98</v>
      </c>
    </row>
    <row r="9" spans="1:13" ht="39.75" customHeight="1" thickBot="1">
      <c r="A9" s="728"/>
      <c r="B9" s="728"/>
      <c r="C9" s="799"/>
      <c r="D9" s="48" t="s">
        <v>94</v>
      </c>
      <c r="E9" s="49">
        <v>3</v>
      </c>
      <c r="F9" s="49">
        <v>3</v>
      </c>
      <c r="G9" s="49">
        <v>0.01</v>
      </c>
      <c r="H9" s="49">
        <v>2.35</v>
      </c>
      <c r="I9" s="49">
        <v>0.01</v>
      </c>
      <c r="J9" s="197"/>
      <c r="K9" s="197">
        <v>22.02</v>
      </c>
      <c r="L9" s="327">
        <v>429</v>
      </c>
      <c r="M9" s="334">
        <f t="shared" si="0"/>
        <v>1.287</v>
      </c>
    </row>
    <row r="10" spans="1:13" ht="39.75" customHeight="1" thickBot="1">
      <c r="A10" s="789"/>
      <c r="B10" s="789"/>
      <c r="C10" s="789"/>
      <c r="D10" s="789"/>
      <c r="E10" s="789"/>
      <c r="F10" s="789"/>
      <c r="G10" s="36">
        <f>SUM(G7:G9)</f>
        <v>5.609999999999999</v>
      </c>
      <c r="H10" s="36">
        <f>SUM(H7:H9)</f>
        <v>4.87</v>
      </c>
      <c r="I10" s="36">
        <f>SUM(I7:I9)</f>
        <v>27.800000000000004</v>
      </c>
      <c r="J10" s="36">
        <f>SUM(J7:J9)</f>
        <v>0.65</v>
      </c>
      <c r="K10" s="185">
        <f>SUM(K7:K9)</f>
        <v>181.52</v>
      </c>
      <c r="L10" s="185"/>
      <c r="M10" s="185">
        <f>SUM(M7:M9)</f>
        <v>5.247</v>
      </c>
    </row>
    <row r="11" spans="1:13" ht="37.5" customHeight="1" thickBot="1">
      <c r="A11" s="795" t="s">
        <v>236</v>
      </c>
      <c r="B11" s="754" t="s">
        <v>447</v>
      </c>
      <c r="C11" s="413"/>
      <c r="D11" s="48" t="s">
        <v>46</v>
      </c>
      <c r="E11" s="49">
        <v>30</v>
      </c>
      <c r="F11" s="49">
        <v>30</v>
      </c>
      <c r="G11" s="49">
        <v>2.13</v>
      </c>
      <c r="H11" s="49">
        <v>0.33</v>
      </c>
      <c r="I11" s="49">
        <v>13.9</v>
      </c>
      <c r="J11" s="197"/>
      <c r="K11" s="197">
        <v>68.7</v>
      </c>
      <c r="L11" s="327">
        <v>60.18</v>
      </c>
      <c r="M11" s="334">
        <f t="shared" si="0"/>
        <v>1.8054000000000001</v>
      </c>
    </row>
    <row r="12" spans="1:13" ht="38.25" customHeight="1" thickBot="1">
      <c r="A12" s="796"/>
      <c r="B12" s="787"/>
      <c r="C12" s="546"/>
      <c r="D12" s="48" t="s">
        <v>235</v>
      </c>
      <c r="E12" s="397">
        <v>5</v>
      </c>
      <c r="F12" s="46">
        <v>5</v>
      </c>
      <c r="G12" s="46">
        <v>1.3</v>
      </c>
      <c r="H12" s="46">
        <v>1.29</v>
      </c>
      <c r="I12" s="46"/>
      <c r="J12" s="184">
        <v>0.13</v>
      </c>
      <c r="K12" s="184">
        <v>16.9</v>
      </c>
      <c r="L12" s="327">
        <v>418</v>
      </c>
      <c r="M12" s="334">
        <f t="shared" si="0"/>
        <v>2.09</v>
      </c>
    </row>
    <row r="13" spans="1:13" ht="39.75" customHeight="1" thickBot="1">
      <c r="A13" s="830"/>
      <c r="B13" s="755"/>
      <c r="C13" s="414"/>
      <c r="D13" s="48" t="s">
        <v>99</v>
      </c>
      <c r="E13" s="46">
        <v>5</v>
      </c>
      <c r="F13" s="46">
        <v>5</v>
      </c>
      <c r="G13" s="46">
        <v>0.02</v>
      </c>
      <c r="H13" s="46">
        <v>3.92</v>
      </c>
      <c r="I13" s="46">
        <v>0.02</v>
      </c>
      <c r="J13" s="184"/>
      <c r="K13" s="184">
        <v>36.7</v>
      </c>
      <c r="L13" s="326">
        <v>429</v>
      </c>
      <c r="M13" s="334">
        <f t="shared" si="0"/>
        <v>2.145</v>
      </c>
    </row>
    <row r="14" spans="1:13" ht="39.75" customHeight="1" thickBot="1">
      <c r="A14" s="789"/>
      <c r="B14" s="789"/>
      <c r="C14" s="789"/>
      <c r="D14" s="789"/>
      <c r="E14" s="789"/>
      <c r="F14" s="789"/>
      <c r="G14" s="36">
        <f>SUM(G11:G13)</f>
        <v>3.4499999999999997</v>
      </c>
      <c r="H14" s="36">
        <f>SUM(H11:H13)</f>
        <v>5.54</v>
      </c>
      <c r="I14" s="36">
        <f>SUM(I11:I13)</f>
        <v>13.92</v>
      </c>
      <c r="J14" s="36">
        <f>SUM(J11:J13)</f>
        <v>0.13</v>
      </c>
      <c r="K14" s="185">
        <f>SUM(K11:K13)</f>
        <v>122.3</v>
      </c>
      <c r="L14" s="185"/>
      <c r="M14" s="185">
        <f>SUM(M11:M13)</f>
        <v>6.0404</v>
      </c>
    </row>
    <row r="15" spans="1:13" ht="39.75" customHeight="1" thickBot="1">
      <c r="A15" s="776" t="s">
        <v>270</v>
      </c>
      <c r="B15" s="727">
        <v>150</v>
      </c>
      <c r="C15" s="720">
        <v>16</v>
      </c>
      <c r="D15" s="48" t="s">
        <v>271</v>
      </c>
      <c r="E15" s="46">
        <v>1</v>
      </c>
      <c r="F15" s="46">
        <v>1</v>
      </c>
      <c r="G15" s="46"/>
      <c r="H15" s="46"/>
      <c r="I15" s="46">
        <v>0.64</v>
      </c>
      <c r="J15" s="184"/>
      <c r="K15" s="184">
        <v>2.94</v>
      </c>
      <c r="L15" s="326">
        <v>1100</v>
      </c>
      <c r="M15" s="334">
        <f t="shared" si="0"/>
        <v>1.1</v>
      </c>
    </row>
    <row r="16" spans="1:13" ht="39.75" customHeight="1" thickBot="1">
      <c r="A16" s="728"/>
      <c r="B16" s="728"/>
      <c r="C16" s="721"/>
      <c r="D16" s="48" t="s">
        <v>90</v>
      </c>
      <c r="E16" s="170">
        <v>100</v>
      </c>
      <c r="F16" s="170">
        <v>100</v>
      </c>
      <c r="G16" s="170">
        <v>2.8</v>
      </c>
      <c r="H16" s="170">
        <v>3.2</v>
      </c>
      <c r="I16" s="170">
        <v>4.7</v>
      </c>
      <c r="J16" s="180">
        <v>1.3</v>
      </c>
      <c r="K16" s="180">
        <v>59</v>
      </c>
      <c r="L16" s="238">
        <v>39.6</v>
      </c>
      <c r="M16" s="334">
        <f>L16*E16/1000</f>
        <v>3.96</v>
      </c>
    </row>
    <row r="17" spans="1:13" ht="39.75" customHeight="1" thickBot="1">
      <c r="A17" s="728"/>
      <c r="B17" s="728"/>
      <c r="C17" s="799"/>
      <c r="D17" s="48" t="s">
        <v>92</v>
      </c>
      <c r="E17" s="46">
        <v>8</v>
      </c>
      <c r="F17" s="46">
        <v>8</v>
      </c>
      <c r="G17" s="46"/>
      <c r="H17" s="46"/>
      <c r="I17" s="46">
        <v>7.64</v>
      </c>
      <c r="J17" s="184"/>
      <c r="K17" s="184">
        <v>31.2</v>
      </c>
      <c r="L17" s="326">
        <v>43.89</v>
      </c>
      <c r="M17" s="334">
        <f t="shared" si="0"/>
        <v>0.35112</v>
      </c>
    </row>
    <row r="18" spans="1:13" ht="39.75" customHeight="1" thickBot="1">
      <c r="A18" s="789"/>
      <c r="B18" s="789"/>
      <c r="C18" s="789"/>
      <c r="D18" s="789"/>
      <c r="E18" s="789"/>
      <c r="F18" s="789"/>
      <c r="G18" s="36">
        <f>SUM(G15:G17)</f>
        <v>2.8</v>
      </c>
      <c r="H18" s="36">
        <f>SUM(H15:H17)</f>
        <v>3.2</v>
      </c>
      <c r="I18" s="36">
        <f>SUM(I15:I17)</f>
        <v>12.98</v>
      </c>
      <c r="J18" s="36">
        <f>SUM(J15:J17)</f>
        <v>1.3</v>
      </c>
      <c r="K18" s="185">
        <f>SUM(K15:K17)</f>
        <v>93.14</v>
      </c>
      <c r="L18" s="185"/>
      <c r="M18" s="185">
        <f>SUM(M15:M17)</f>
        <v>5.41112</v>
      </c>
    </row>
    <row r="19" spans="1:13" ht="39.75" customHeight="1" thickBot="1">
      <c r="A19" s="798" t="s">
        <v>30</v>
      </c>
      <c r="B19" s="798"/>
      <c r="C19" s="798"/>
      <c r="D19" s="798"/>
      <c r="E19" s="798"/>
      <c r="F19" s="798"/>
      <c r="G19" s="36">
        <f>G5+G10+G14+G18</f>
        <v>11.86</v>
      </c>
      <c r="H19" s="36">
        <f>H5+H10+H14+H18</f>
        <v>13.61</v>
      </c>
      <c r="I19" s="36">
        <f>I5+I10+I14+I18</f>
        <v>54.7</v>
      </c>
      <c r="J19" s="36">
        <f>J5+J10+J14+J18</f>
        <v>2.08</v>
      </c>
      <c r="K19" s="185">
        <f>K5+K10+K14+K18</f>
        <v>396.96</v>
      </c>
      <c r="L19" s="185"/>
      <c r="M19" s="185">
        <f>M5+M10+M14+M18</f>
        <v>16.698520000000002</v>
      </c>
    </row>
    <row r="20" spans="1:13" ht="39.75" customHeight="1" thickBot="1">
      <c r="A20" s="798" t="s">
        <v>14</v>
      </c>
      <c r="B20" s="798"/>
      <c r="C20" s="798"/>
      <c r="D20" s="798"/>
      <c r="E20" s="798"/>
      <c r="F20" s="798"/>
      <c r="G20" s="798"/>
      <c r="H20" s="798"/>
      <c r="I20" s="798"/>
      <c r="J20" s="782"/>
      <c r="K20" s="782"/>
      <c r="L20" s="331"/>
      <c r="M20" s="334">
        <f t="shared" si="0"/>
        <v>0</v>
      </c>
    </row>
    <row r="21" spans="1:13" s="284" customFormat="1" ht="45.75" customHeight="1" thickBot="1">
      <c r="A21" s="42"/>
      <c r="B21" s="41"/>
      <c r="C21" s="41"/>
      <c r="D21" s="48"/>
      <c r="E21" s="555"/>
      <c r="F21" s="167"/>
      <c r="G21" s="167"/>
      <c r="H21" s="167"/>
      <c r="I21" s="167"/>
      <c r="J21" s="179"/>
      <c r="K21" s="179"/>
      <c r="L21" s="327"/>
      <c r="M21" s="334"/>
    </row>
    <row r="22" spans="1:13" s="284" customFormat="1" ht="45.75" customHeight="1" thickBot="1">
      <c r="A22" s="42" t="s">
        <v>97</v>
      </c>
      <c r="B22" s="41">
        <v>70</v>
      </c>
      <c r="C22" s="41"/>
      <c r="D22" s="48" t="s">
        <v>97</v>
      </c>
      <c r="E22" s="555">
        <v>70</v>
      </c>
      <c r="F22" s="167">
        <v>49</v>
      </c>
      <c r="G22" s="167">
        <v>1.05</v>
      </c>
      <c r="H22" s="167">
        <v>0.049</v>
      </c>
      <c r="I22" s="167">
        <v>9.31</v>
      </c>
      <c r="J22" s="179">
        <v>4.9</v>
      </c>
      <c r="K22" s="179">
        <v>43.61</v>
      </c>
      <c r="L22" s="327">
        <v>86.9</v>
      </c>
      <c r="M22" s="334">
        <f>L22*E22/1000</f>
        <v>6.083</v>
      </c>
    </row>
    <row r="23" spans="1:13" ht="39.75" customHeight="1" thickBot="1">
      <c r="A23" s="174"/>
      <c r="B23" s="168"/>
      <c r="C23" s="168"/>
      <c r="D23" s="169"/>
      <c r="E23" s="170"/>
      <c r="F23" s="170"/>
      <c r="G23" s="170">
        <f>SUM(G21:G22)</f>
        <v>1.05</v>
      </c>
      <c r="H23" s="170">
        <f aca="true" t="shared" si="1" ref="H23:M23">SUM(H21:H22)</f>
        <v>0.049</v>
      </c>
      <c r="I23" s="170">
        <f t="shared" si="1"/>
        <v>9.31</v>
      </c>
      <c r="J23" s="170">
        <f t="shared" si="1"/>
        <v>4.9</v>
      </c>
      <c r="K23" s="170">
        <f t="shared" si="1"/>
        <v>43.61</v>
      </c>
      <c r="L23" s="170"/>
      <c r="M23" s="170">
        <f t="shared" si="1"/>
        <v>6.083</v>
      </c>
    </row>
    <row r="24" spans="1:13" ht="39.75" customHeight="1" thickBot="1">
      <c r="A24" s="798" t="s">
        <v>16</v>
      </c>
      <c r="B24" s="798"/>
      <c r="C24" s="798"/>
      <c r="D24" s="798"/>
      <c r="E24" s="798"/>
      <c r="F24" s="798"/>
      <c r="G24" s="798"/>
      <c r="H24" s="798"/>
      <c r="I24" s="798"/>
      <c r="J24" s="782"/>
      <c r="K24" s="782"/>
      <c r="L24" s="331"/>
      <c r="M24" s="334">
        <f t="shared" si="0"/>
        <v>0</v>
      </c>
    </row>
    <row r="25" spans="1:13" ht="39.75" customHeight="1" thickBot="1">
      <c r="A25" s="826" t="s">
        <v>54</v>
      </c>
      <c r="B25" s="829">
        <v>62</v>
      </c>
      <c r="C25" s="829">
        <v>23</v>
      </c>
      <c r="D25" s="249" t="s">
        <v>257</v>
      </c>
      <c r="E25" s="250">
        <v>20</v>
      </c>
      <c r="F25" s="250">
        <v>16</v>
      </c>
      <c r="G25" s="250">
        <v>0.08</v>
      </c>
      <c r="H25" s="250"/>
      <c r="I25" s="250">
        <v>1.76</v>
      </c>
      <c r="J25" s="251">
        <v>29</v>
      </c>
      <c r="K25" s="251">
        <v>16.4</v>
      </c>
      <c r="L25" s="627">
        <v>73.7</v>
      </c>
      <c r="M25" s="334">
        <f t="shared" si="0"/>
        <v>1.474</v>
      </c>
    </row>
    <row r="26" spans="1:13" ht="39.75" customHeight="1" thickBot="1">
      <c r="A26" s="827"/>
      <c r="B26" s="827"/>
      <c r="C26" s="831"/>
      <c r="D26" s="252" t="s">
        <v>122</v>
      </c>
      <c r="E26" s="253">
        <v>40</v>
      </c>
      <c r="F26" s="253">
        <v>36</v>
      </c>
      <c r="G26" s="253">
        <v>0.2</v>
      </c>
      <c r="H26" s="253">
        <v>0.16</v>
      </c>
      <c r="I26" s="253">
        <v>2.96</v>
      </c>
      <c r="J26" s="254">
        <v>1.8</v>
      </c>
      <c r="K26" s="254">
        <v>22</v>
      </c>
      <c r="L26" s="336">
        <v>121</v>
      </c>
      <c r="M26" s="334">
        <f t="shared" si="0"/>
        <v>4.84</v>
      </c>
    </row>
    <row r="27" spans="1:13" ht="39.75" customHeight="1" thickBot="1">
      <c r="A27" s="827"/>
      <c r="B27" s="827"/>
      <c r="C27" s="831"/>
      <c r="D27" s="252" t="s">
        <v>139</v>
      </c>
      <c r="E27" s="253">
        <v>20</v>
      </c>
      <c r="F27" s="253">
        <v>15</v>
      </c>
      <c r="G27" s="253">
        <v>0.24</v>
      </c>
      <c r="H27" s="253"/>
      <c r="I27" s="253">
        <v>3.36</v>
      </c>
      <c r="J27" s="254">
        <v>1.4</v>
      </c>
      <c r="K27" s="254">
        <v>14.56</v>
      </c>
      <c r="L27" s="336">
        <v>86.9</v>
      </c>
      <c r="M27" s="334">
        <f t="shared" si="0"/>
        <v>1.738</v>
      </c>
    </row>
    <row r="28" spans="1:13" ht="39.75" customHeight="1" thickBot="1">
      <c r="A28" s="828"/>
      <c r="B28" s="828"/>
      <c r="C28" s="832"/>
      <c r="D28" s="252" t="s">
        <v>100</v>
      </c>
      <c r="E28" s="255">
        <v>2</v>
      </c>
      <c r="F28" s="255">
        <v>2</v>
      </c>
      <c r="G28" s="255"/>
      <c r="H28" s="255"/>
      <c r="I28" s="255">
        <v>1.91</v>
      </c>
      <c r="J28" s="256"/>
      <c r="K28" s="256">
        <v>7.8</v>
      </c>
      <c r="L28" s="234">
        <v>43.89</v>
      </c>
      <c r="M28" s="334">
        <f t="shared" si="0"/>
        <v>0.08778</v>
      </c>
    </row>
    <row r="29" spans="1:13" ht="42" customHeight="1" thickBot="1">
      <c r="A29" s="789"/>
      <c r="B29" s="789"/>
      <c r="C29" s="789"/>
      <c r="D29" s="789"/>
      <c r="E29" s="789"/>
      <c r="F29" s="789"/>
      <c r="G29" s="36">
        <f>SUM(G25:G28)</f>
        <v>0.52</v>
      </c>
      <c r="H29" s="36">
        <f>SUM(H25:H28)</f>
        <v>0.16</v>
      </c>
      <c r="I29" s="36">
        <f>SUM(I25:I28)</f>
        <v>9.99</v>
      </c>
      <c r="J29" s="400">
        <f>SUM(J25:J28)</f>
        <v>32.2</v>
      </c>
      <c r="K29" s="185">
        <f>SUM(K25:K28)</f>
        <v>60.76</v>
      </c>
      <c r="L29" s="185"/>
      <c r="M29" s="185">
        <f>SUM(M25:M28)</f>
        <v>8.13978</v>
      </c>
    </row>
    <row r="30" spans="1:13" ht="39.75" customHeight="1" thickBot="1">
      <c r="A30" s="795" t="s">
        <v>208</v>
      </c>
      <c r="B30" s="720">
        <v>200</v>
      </c>
      <c r="C30" s="720">
        <v>10</v>
      </c>
      <c r="D30" s="51" t="s">
        <v>107</v>
      </c>
      <c r="E30" s="46">
        <v>10</v>
      </c>
      <c r="F30" s="46">
        <v>10</v>
      </c>
      <c r="G30" s="46">
        <v>2.02</v>
      </c>
      <c r="H30" s="46">
        <v>0.28</v>
      </c>
      <c r="I30" s="46">
        <v>0</v>
      </c>
      <c r="J30" s="184"/>
      <c r="K30" s="184">
        <v>10.6</v>
      </c>
      <c r="L30" s="325">
        <v>429</v>
      </c>
      <c r="M30" s="334">
        <f t="shared" si="0"/>
        <v>4.29</v>
      </c>
    </row>
    <row r="31" spans="1:13" ht="39.75" customHeight="1" thickBot="1">
      <c r="A31" s="796"/>
      <c r="B31" s="721"/>
      <c r="C31" s="721"/>
      <c r="D31" s="51" t="s">
        <v>102</v>
      </c>
      <c r="E31" s="44">
        <v>60</v>
      </c>
      <c r="F31" s="44">
        <v>42</v>
      </c>
      <c r="G31" s="44">
        <v>0.58</v>
      </c>
      <c r="H31" s="44">
        <v>0.16</v>
      </c>
      <c r="I31" s="196">
        <v>6.84</v>
      </c>
      <c r="J31" s="327">
        <v>8.64</v>
      </c>
      <c r="K31" s="162">
        <v>33.6</v>
      </c>
      <c r="L31" s="327">
        <v>17.6</v>
      </c>
      <c r="M31" s="334">
        <f t="shared" si="0"/>
        <v>1.056</v>
      </c>
    </row>
    <row r="32" spans="1:13" ht="39.75" customHeight="1" thickBot="1">
      <c r="A32" s="816"/>
      <c r="B32" s="816"/>
      <c r="C32" s="721"/>
      <c r="D32" s="52" t="s">
        <v>117</v>
      </c>
      <c r="E32" s="47">
        <v>30</v>
      </c>
      <c r="F32" s="47">
        <v>24</v>
      </c>
      <c r="G32" s="47">
        <v>0.43</v>
      </c>
      <c r="H32" s="47">
        <v>0.02</v>
      </c>
      <c r="I32" s="162">
        <v>1.13</v>
      </c>
      <c r="J32" s="327">
        <v>10.8</v>
      </c>
      <c r="K32" s="162">
        <v>6.5</v>
      </c>
      <c r="L32" s="327">
        <v>20.9</v>
      </c>
      <c r="M32" s="334">
        <f t="shared" si="0"/>
        <v>0.627</v>
      </c>
    </row>
    <row r="33" spans="1:13" ht="39.75" customHeight="1" thickBot="1">
      <c r="A33" s="816"/>
      <c r="B33" s="816"/>
      <c r="C33" s="721"/>
      <c r="D33" s="52" t="s">
        <v>105</v>
      </c>
      <c r="E33" s="47">
        <v>15</v>
      </c>
      <c r="F33" s="47">
        <v>12</v>
      </c>
      <c r="G33" s="47">
        <v>0.03</v>
      </c>
      <c r="H33" s="47"/>
      <c r="I33" s="162">
        <v>0.87</v>
      </c>
      <c r="J33" s="327">
        <v>0.6</v>
      </c>
      <c r="K33" s="162">
        <v>4.1</v>
      </c>
      <c r="L33" s="327">
        <v>20.9</v>
      </c>
      <c r="M33" s="334">
        <f t="shared" si="0"/>
        <v>0.3135</v>
      </c>
    </row>
    <row r="34" spans="1:13" ht="39.75" customHeight="1" thickBot="1">
      <c r="A34" s="816"/>
      <c r="B34" s="816"/>
      <c r="C34" s="721"/>
      <c r="D34" s="52" t="s">
        <v>106</v>
      </c>
      <c r="E34" s="47">
        <v>7</v>
      </c>
      <c r="F34" s="47">
        <v>6</v>
      </c>
      <c r="G34" s="47">
        <v>0.09</v>
      </c>
      <c r="H34" s="47"/>
      <c r="I34" s="162">
        <v>0.56</v>
      </c>
      <c r="J34" s="327">
        <v>0.62</v>
      </c>
      <c r="K34" s="162">
        <v>2.6</v>
      </c>
      <c r="L34" s="327">
        <v>24.2</v>
      </c>
      <c r="M34" s="334">
        <f t="shared" si="0"/>
        <v>0.1694</v>
      </c>
    </row>
    <row r="35" spans="1:13" ht="39.75" customHeight="1" thickBot="1">
      <c r="A35" s="817"/>
      <c r="B35" s="817"/>
      <c r="C35" s="799"/>
      <c r="D35" s="52"/>
      <c r="E35" s="47"/>
      <c r="F35" s="47"/>
      <c r="G35" s="47"/>
      <c r="H35" s="47"/>
      <c r="I35" s="162"/>
      <c r="J35" s="327"/>
      <c r="K35" s="162"/>
      <c r="L35" s="327"/>
      <c r="M35" s="334">
        <f t="shared" si="0"/>
        <v>0</v>
      </c>
    </row>
    <row r="36" spans="1:13" ht="43.5" customHeight="1" thickBot="1">
      <c r="A36" s="789"/>
      <c r="B36" s="789"/>
      <c r="C36" s="789"/>
      <c r="D36" s="789"/>
      <c r="E36" s="789"/>
      <c r="F36" s="789"/>
      <c r="G36" s="36">
        <f>SUM(G30:G35)</f>
        <v>3.15</v>
      </c>
      <c r="H36" s="36">
        <f>SUM(H30:H35)</f>
        <v>0.4600000000000001</v>
      </c>
      <c r="I36" s="36">
        <f>SUM(I30:I35)</f>
        <v>9.4</v>
      </c>
      <c r="J36" s="36">
        <f>SUM(J30:J35)</f>
        <v>20.660000000000004</v>
      </c>
      <c r="K36" s="185">
        <f>SUM(K30:K35)</f>
        <v>57.400000000000006</v>
      </c>
      <c r="L36" s="185"/>
      <c r="M36" s="185">
        <f>SUM(M30:M35)</f>
        <v>6.4559</v>
      </c>
    </row>
    <row r="37" spans="1:13" ht="39.75" customHeight="1" hidden="1" thickBot="1">
      <c r="A37" s="833" t="s">
        <v>414</v>
      </c>
      <c r="B37" s="752" t="s">
        <v>415</v>
      </c>
      <c r="C37" s="733">
        <v>54.53</v>
      </c>
      <c r="D37" s="172"/>
      <c r="E37" s="173"/>
      <c r="F37" s="173"/>
      <c r="G37" s="173"/>
      <c r="H37" s="173"/>
      <c r="I37" s="173"/>
      <c r="J37" s="182"/>
      <c r="K37" s="182"/>
      <c r="L37" s="239"/>
      <c r="M37" s="334">
        <f t="shared" si="0"/>
        <v>0</v>
      </c>
    </row>
    <row r="38" spans="1:13" ht="39.75" customHeight="1" thickBot="1">
      <c r="A38" s="818"/>
      <c r="B38" s="818"/>
      <c r="C38" s="756"/>
      <c r="D38" s="172" t="s">
        <v>129</v>
      </c>
      <c r="E38" s="602">
        <v>100</v>
      </c>
      <c r="F38" s="314">
        <v>50</v>
      </c>
      <c r="G38" s="314">
        <v>21</v>
      </c>
      <c r="H38" s="314">
        <v>4.06</v>
      </c>
      <c r="I38" s="314"/>
      <c r="J38" s="315"/>
      <c r="K38" s="315">
        <v>85.25</v>
      </c>
      <c r="L38" s="337">
        <v>242</v>
      </c>
      <c r="M38" s="334">
        <f t="shared" si="0"/>
        <v>24.2</v>
      </c>
    </row>
    <row r="39" spans="1:13" ht="39.75" customHeight="1" thickBot="1">
      <c r="A39" s="818"/>
      <c r="B39" s="818"/>
      <c r="C39" s="756"/>
      <c r="D39" s="172" t="s">
        <v>98</v>
      </c>
      <c r="E39" s="173">
        <v>10</v>
      </c>
      <c r="F39" s="173">
        <v>10</v>
      </c>
      <c r="G39" s="173">
        <v>0.28</v>
      </c>
      <c r="H39" s="173">
        <v>0.32</v>
      </c>
      <c r="I39" s="173">
        <v>0.47</v>
      </c>
      <c r="J39" s="182">
        <v>0.13</v>
      </c>
      <c r="K39" s="182">
        <v>5.9</v>
      </c>
      <c r="L39" s="239">
        <v>39.6</v>
      </c>
      <c r="M39" s="334">
        <f t="shared" si="0"/>
        <v>0.396</v>
      </c>
    </row>
    <row r="40" spans="1:13" ht="39.75" customHeight="1" thickBot="1">
      <c r="A40" s="818"/>
      <c r="B40" s="818"/>
      <c r="C40" s="756"/>
      <c r="D40" s="172" t="s">
        <v>106</v>
      </c>
      <c r="E40" s="171">
        <v>6</v>
      </c>
      <c r="F40" s="171">
        <v>4.8</v>
      </c>
      <c r="G40" s="171">
        <v>0.1</v>
      </c>
      <c r="H40" s="171"/>
      <c r="I40" s="171">
        <v>0.48</v>
      </c>
      <c r="J40" s="181">
        <v>0.45</v>
      </c>
      <c r="K40" s="181">
        <v>2.02</v>
      </c>
      <c r="L40" s="239">
        <v>24.2</v>
      </c>
      <c r="M40" s="334">
        <f t="shared" si="0"/>
        <v>0.1452</v>
      </c>
    </row>
    <row r="41" spans="1:13" ht="39.75" customHeight="1" thickBot="1">
      <c r="A41" s="818"/>
      <c r="B41" s="818"/>
      <c r="C41" s="756"/>
      <c r="D41" s="172" t="s">
        <v>46</v>
      </c>
      <c r="E41" s="173">
        <v>9</v>
      </c>
      <c r="F41" s="173">
        <v>9</v>
      </c>
      <c r="G41" s="173">
        <v>0.64</v>
      </c>
      <c r="H41" s="173">
        <v>0.1</v>
      </c>
      <c r="I41" s="173">
        <v>4.17</v>
      </c>
      <c r="J41" s="182"/>
      <c r="K41" s="182">
        <v>20.61</v>
      </c>
      <c r="L41" s="239">
        <v>60.18</v>
      </c>
      <c r="M41" s="334">
        <f t="shared" si="0"/>
        <v>0.54162</v>
      </c>
    </row>
    <row r="42" spans="1:13" ht="39.75" customHeight="1" thickBot="1">
      <c r="A42" s="818"/>
      <c r="B42" s="818"/>
      <c r="C42" s="756"/>
      <c r="D42" s="172" t="s">
        <v>186</v>
      </c>
      <c r="E42" s="170">
        <v>5</v>
      </c>
      <c r="F42" s="170">
        <v>5</v>
      </c>
      <c r="G42" s="170">
        <v>0.55</v>
      </c>
      <c r="H42" s="170">
        <v>0.08</v>
      </c>
      <c r="I42" s="170">
        <v>3.47</v>
      </c>
      <c r="J42" s="180"/>
      <c r="K42" s="180">
        <v>17.1</v>
      </c>
      <c r="L42" s="238">
        <v>57.2</v>
      </c>
      <c r="M42" s="334">
        <f t="shared" si="0"/>
        <v>0.286</v>
      </c>
    </row>
    <row r="43" spans="1:13" ht="39.75" customHeight="1" thickBot="1">
      <c r="A43" s="818"/>
      <c r="B43" s="818"/>
      <c r="C43" s="756"/>
      <c r="D43" s="169" t="s">
        <v>23</v>
      </c>
      <c r="E43" s="170">
        <v>4</v>
      </c>
      <c r="F43" s="170">
        <v>3.48</v>
      </c>
      <c r="G43" s="170">
        <v>0.64</v>
      </c>
      <c r="H43" s="170">
        <v>1.03</v>
      </c>
      <c r="I43" s="170">
        <v>0.01</v>
      </c>
      <c r="J43" s="180"/>
      <c r="K43" s="180">
        <v>11.5</v>
      </c>
      <c r="L43" s="238">
        <v>178.75</v>
      </c>
      <c r="M43" s="334">
        <f t="shared" si="0"/>
        <v>0.715</v>
      </c>
    </row>
    <row r="44" spans="1:13" ht="39.75" customHeight="1" thickBot="1">
      <c r="A44" s="818"/>
      <c r="B44" s="818"/>
      <c r="C44" s="756"/>
      <c r="D44" s="172" t="s">
        <v>99</v>
      </c>
      <c r="E44" s="49">
        <v>6</v>
      </c>
      <c r="F44" s="49">
        <v>6</v>
      </c>
      <c r="G44" s="49">
        <v>0.02</v>
      </c>
      <c r="H44" s="49">
        <v>4.71</v>
      </c>
      <c r="I44" s="49">
        <v>0.03</v>
      </c>
      <c r="J44" s="197"/>
      <c r="K44" s="197">
        <v>44.04</v>
      </c>
      <c r="L44" s="326">
        <v>429</v>
      </c>
      <c r="M44" s="334">
        <f t="shared" si="0"/>
        <v>2.574</v>
      </c>
    </row>
    <row r="45" spans="1:13" ht="39.75" customHeight="1" thickBot="1">
      <c r="A45" s="818"/>
      <c r="B45" s="818"/>
      <c r="C45" s="756"/>
      <c r="D45" s="172" t="s">
        <v>126</v>
      </c>
      <c r="E45" s="173">
        <v>4</v>
      </c>
      <c r="F45" s="173">
        <v>4</v>
      </c>
      <c r="G45" s="173"/>
      <c r="H45" s="173">
        <v>3.76</v>
      </c>
      <c r="I45" s="173"/>
      <c r="J45" s="182"/>
      <c r="K45" s="182">
        <v>34.92</v>
      </c>
      <c r="L45" s="239">
        <v>80.6</v>
      </c>
      <c r="M45" s="334">
        <f t="shared" si="0"/>
        <v>0.32239999999999996</v>
      </c>
    </row>
    <row r="46" spans="1:13" ht="39.75" customHeight="1" thickBot="1">
      <c r="A46" s="818"/>
      <c r="B46" s="818"/>
      <c r="C46" s="756"/>
      <c r="D46" s="52" t="s">
        <v>102</v>
      </c>
      <c r="E46" s="47">
        <v>150</v>
      </c>
      <c r="F46" s="47">
        <v>105</v>
      </c>
      <c r="G46" s="47">
        <v>2.1</v>
      </c>
      <c r="H46" s="47">
        <v>0.42</v>
      </c>
      <c r="I46" s="47">
        <v>19.98</v>
      </c>
      <c r="J46" s="162">
        <v>21.6</v>
      </c>
      <c r="K46" s="162">
        <v>84</v>
      </c>
      <c r="L46" s="327">
        <v>17.6</v>
      </c>
      <c r="M46" s="334">
        <f t="shared" si="0"/>
        <v>2.64</v>
      </c>
    </row>
    <row r="47" spans="1:13" ht="39.75" customHeight="1" thickBot="1">
      <c r="A47" s="818"/>
      <c r="B47" s="818"/>
      <c r="C47" s="757"/>
      <c r="D47" s="52" t="s">
        <v>90</v>
      </c>
      <c r="E47" s="47">
        <v>30</v>
      </c>
      <c r="F47" s="47">
        <v>30</v>
      </c>
      <c r="G47" s="47">
        <v>1.4</v>
      </c>
      <c r="H47" s="47">
        <v>0.96</v>
      </c>
      <c r="I47" s="47">
        <v>1.4</v>
      </c>
      <c r="J47" s="162">
        <v>0.29</v>
      </c>
      <c r="K47" s="162">
        <v>17.4</v>
      </c>
      <c r="L47" s="327">
        <v>39.6</v>
      </c>
      <c r="M47" s="334"/>
    </row>
    <row r="48" spans="1:13" ht="52.5" customHeight="1" thickBot="1">
      <c r="A48" s="784"/>
      <c r="B48" s="785"/>
      <c r="C48" s="785"/>
      <c r="D48" s="785"/>
      <c r="E48" s="785"/>
      <c r="F48" s="786"/>
      <c r="G48" s="36">
        <f>SUM(G37:G47)</f>
        <v>26.730000000000004</v>
      </c>
      <c r="H48" s="36">
        <f>SUM(H37:H47)</f>
        <v>15.440000000000001</v>
      </c>
      <c r="I48" s="36">
        <f>SUM(I37:I47)</f>
        <v>30.009999999999998</v>
      </c>
      <c r="J48" s="36">
        <f>SUM(J37:J47)</f>
        <v>22.47</v>
      </c>
      <c r="K48" s="192">
        <f>SUM(K37:K47)</f>
        <v>322.73999999999995</v>
      </c>
      <c r="L48" s="192"/>
      <c r="M48" s="192">
        <f>SUM(M37:M47)</f>
        <v>31.820220000000003</v>
      </c>
    </row>
    <row r="49" spans="1:13" ht="39.75" customHeight="1" thickBot="1">
      <c r="A49" s="741" t="s">
        <v>267</v>
      </c>
      <c r="B49" s="725">
        <v>150</v>
      </c>
      <c r="C49" s="714">
        <v>67</v>
      </c>
      <c r="D49" s="280" t="s">
        <v>281</v>
      </c>
      <c r="E49" s="281">
        <v>5</v>
      </c>
      <c r="F49" s="281">
        <v>5</v>
      </c>
      <c r="G49" s="281"/>
      <c r="H49" s="281">
        <v>0.22</v>
      </c>
      <c r="I49" s="281">
        <v>0.31</v>
      </c>
      <c r="J49" s="281">
        <v>0.4</v>
      </c>
      <c r="K49" s="281">
        <v>13.95</v>
      </c>
      <c r="L49" s="238">
        <v>214.5</v>
      </c>
      <c r="M49" s="347">
        <f>L49*E49/1000</f>
        <v>1.0725</v>
      </c>
    </row>
    <row r="50" spans="1:13" ht="39.75" customHeight="1" thickBot="1">
      <c r="A50" s="741"/>
      <c r="B50" s="725"/>
      <c r="C50" s="715"/>
      <c r="D50" s="280" t="s">
        <v>269</v>
      </c>
      <c r="E50" s="281">
        <v>4</v>
      </c>
      <c r="F50" s="281">
        <v>4</v>
      </c>
      <c r="G50" s="281">
        <v>0.053</v>
      </c>
      <c r="H50" s="281"/>
      <c r="I50" s="281">
        <v>1.96</v>
      </c>
      <c r="J50" s="281">
        <v>0.36</v>
      </c>
      <c r="K50" s="281">
        <v>8.28</v>
      </c>
      <c r="L50" s="326">
        <v>203.5</v>
      </c>
      <c r="M50" s="347">
        <f>L50*E50/1000</f>
        <v>0.814</v>
      </c>
    </row>
    <row r="51" spans="1:13" ht="39.75" customHeight="1" thickBot="1">
      <c r="A51" s="741"/>
      <c r="B51" s="725"/>
      <c r="C51" s="716"/>
      <c r="D51" s="176" t="s">
        <v>100</v>
      </c>
      <c r="E51" s="171">
        <v>12</v>
      </c>
      <c r="F51" s="171">
        <v>12</v>
      </c>
      <c r="G51" s="171"/>
      <c r="H51" s="171"/>
      <c r="I51" s="171">
        <v>11.4</v>
      </c>
      <c r="J51" s="181"/>
      <c r="K51" s="181">
        <v>46.8</v>
      </c>
      <c r="L51" s="326">
        <v>43.89</v>
      </c>
      <c r="M51" s="347">
        <f>L51*E51/1000</f>
        <v>0.52668</v>
      </c>
    </row>
    <row r="52" spans="1:13" ht="39.75" customHeight="1" thickBot="1">
      <c r="A52" s="789"/>
      <c r="B52" s="789"/>
      <c r="C52" s="789"/>
      <c r="D52" s="789"/>
      <c r="E52" s="789"/>
      <c r="F52" s="789"/>
      <c r="G52" s="36"/>
      <c r="H52" s="36"/>
      <c r="I52" s="36">
        <f>SUM(I50:I51)</f>
        <v>13.36</v>
      </c>
      <c r="J52" s="36">
        <f>SUM(J50:J51)</f>
        <v>0.36</v>
      </c>
      <c r="K52" s="185">
        <f>SUM(K50:K51)</f>
        <v>55.08</v>
      </c>
      <c r="L52" s="185"/>
      <c r="M52" s="185">
        <f>SUM(M49:M51)</f>
        <v>2.4131799999999997</v>
      </c>
    </row>
    <row r="53" spans="1:13" ht="39.75" customHeight="1" thickBot="1">
      <c r="A53" s="50" t="s">
        <v>44</v>
      </c>
      <c r="B53" s="40">
        <v>25</v>
      </c>
      <c r="C53" s="40"/>
      <c r="D53" s="45" t="s">
        <v>25</v>
      </c>
      <c r="E53" s="46">
        <v>25</v>
      </c>
      <c r="F53" s="46">
        <v>25</v>
      </c>
      <c r="G53" s="46">
        <v>1.3</v>
      </c>
      <c r="H53" s="46">
        <v>0.3</v>
      </c>
      <c r="I53" s="46">
        <v>11.07</v>
      </c>
      <c r="J53" s="184"/>
      <c r="K53" s="184">
        <v>53.5</v>
      </c>
      <c r="L53" s="326">
        <v>53.16</v>
      </c>
      <c r="M53" s="334">
        <f t="shared" si="0"/>
        <v>1.329</v>
      </c>
    </row>
    <row r="54" spans="1:13" ht="39.75" customHeight="1" thickBot="1">
      <c r="A54" s="798" t="s">
        <v>29</v>
      </c>
      <c r="B54" s="798"/>
      <c r="C54" s="798"/>
      <c r="D54" s="798"/>
      <c r="E54" s="798"/>
      <c r="F54" s="798"/>
      <c r="G54" s="36">
        <f>G29+G36+G48+G52+G53</f>
        <v>31.700000000000006</v>
      </c>
      <c r="H54" s="36">
        <f>H29+H36+H48+H52+H53</f>
        <v>16.360000000000003</v>
      </c>
      <c r="I54" s="36">
        <f>I29+I36+I48+I52+I53</f>
        <v>73.83</v>
      </c>
      <c r="J54" s="36">
        <f>J29+J36+J48+J52+J53</f>
        <v>75.69000000000001</v>
      </c>
      <c r="K54" s="185">
        <f>K29+K36+K48+K52+K53</f>
        <v>549.48</v>
      </c>
      <c r="L54" s="185"/>
      <c r="M54" s="185">
        <f>M29+M36+M48+M52+M53</f>
        <v>50.15808</v>
      </c>
    </row>
    <row r="55" spans="1:13" ht="39.75" customHeight="1" thickBot="1">
      <c r="A55" s="798" t="s">
        <v>26</v>
      </c>
      <c r="B55" s="798"/>
      <c r="C55" s="798"/>
      <c r="D55" s="798"/>
      <c r="E55" s="798"/>
      <c r="F55" s="798"/>
      <c r="G55" s="798"/>
      <c r="H55" s="798"/>
      <c r="I55" s="798"/>
      <c r="J55" s="782"/>
      <c r="K55" s="782"/>
      <c r="L55" s="331"/>
      <c r="M55" s="334">
        <f t="shared" si="0"/>
        <v>0</v>
      </c>
    </row>
    <row r="56" spans="1:13" ht="39.75" customHeight="1" thickBot="1">
      <c r="A56" s="730" t="s">
        <v>230</v>
      </c>
      <c r="B56" s="733">
        <v>55</v>
      </c>
      <c r="C56" s="452"/>
      <c r="D56" s="175" t="s">
        <v>89</v>
      </c>
      <c r="E56" s="167">
        <v>50</v>
      </c>
      <c r="F56" s="167">
        <v>50</v>
      </c>
      <c r="G56" s="167">
        <v>5.15</v>
      </c>
      <c r="H56" s="167">
        <v>0.55</v>
      </c>
      <c r="I56" s="167"/>
      <c r="J56" s="179"/>
      <c r="K56" s="179">
        <v>167</v>
      </c>
      <c r="L56" s="239">
        <v>27.5</v>
      </c>
      <c r="M56" s="320">
        <f t="shared" si="0"/>
        <v>1.375</v>
      </c>
    </row>
    <row r="57" spans="1:13" ht="39.75" customHeight="1" thickBot="1">
      <c r="A57" s="731"/>
      <c r="B57" s="731"/>
      <c r="C57" s="453"/>
      <c r="D57" s="176" t="s">
        <v>99</v>
      </c>
      <c r="E57" s="170">
        <v>5</v>
      </c>
      <c r="F57" s="170">
        <v>5</v>
      </c>
      <c r="G57" s="170">
        <v>0.02</v>
      </c>
      <c r="H57" s="170">
        <v>3.92</v>
      </c>
      <c r="I57" s="170">
        <v>0.02</v>
      </c>
      <c r="J57" s="180"/>
      <c r="K57" s="180">
        <v>36.7</v>
      </c>
      <c r="L57" s="238">
        <v>429</v>
      </c>
      <c r="M57" s="320">
        <f t="shared" si="0"/>
        <v>2.145</v>
      </c>
    </row>
    <row r="58" spans="1:13" ht="39.75" customHeight="1" thickBot="1">
      <c r="A58" s="731"/>
      <c r="B58" s="731"/>
      <c r="C58" s="453"/>
      <c r="D58" s="176" t="s">
        <v>126</v>
      </c>
      <c r="E58" s="171">
        <v>4</v>
      </c>
      <c r="F58" s="171">
        <v>4</v>
      </c>
      <c r="G58" s="171"/>
      <c r="H58" s="171">
        <v>3.75</v>
      </c>
      <c r="I58" s="171"/>
      <c r="J58" s="181"/>
      <c r="K58" s="181">
        <v>34.92</v>
      </c>
      <c r="L58" s="239">
        <v>80.6</v>
      </c>
      <c r="M58" s="320">
        <f t="shared" si="0"/>
        <v>0.32239999999999996</v>
      </c>
    </row>
    <row r="59" spans="1:13" ht="39.75" customHeight="1" thickBot="1">
      <c r="A59" s="731"/>
      <c r="B59" s="731"/>
      <c r="C59" s="453">
        <v>70</v>
      </c>
      <c r="D59" s="176" t="s">
        <v>90</v>
      </c>
      <c r="E59" s="171">
        <v>40</v>
      </c>
      <c r="F59" s="171">
        <v>40</v>
      </c>
      <c r="G59" s="171">
        <v>1.12</v>
      </c>
      <c r="H59" s="171">
        <v>1.28</v>
      </c>
      <c r="I59" s="171">
        <v>1.88</v>
      </c>
      <c r="J59" s="181">
        <v>0.52</v>
      </c>
      <c r="K59" s="181">
        <v>23.6</v>
      </c>
      <c r="L59" s="239">
        <v>39.6</v>
      </c>
      <c r="M59" s="320">
        <f t="shared" si="0"/>
        <v>1.584</v>
      </c>
    </row>
    <row r="60" spans="1:13" ht="39.75" customHeight="1" thickBot="1">
      <c r="A60" s="731"/>
      <c r="B60" s="731"/>
      <c r="C60" s="453"/>
      <c r="D60" s="176" t="s">
        <v>128</v>
      </c>
      <c r="E60" s="170">
        <v>5</v>
      </c>
      <c r="F60" s="170">
        <v>4.25</v>
      </c>
      <c r="G60" s="170">
        <v>0.62</v>
      </c>
      <c r="H60" s="170">
        <v>1.25</v>
      </c>
      <c r="I60" s="170">
        <v>0.02</v>
      </c>
      <c r="J60" s="180"/>
      <c r="K60" s="180">
        <v>14.11</v>
      </c>
      <c r="L60" s="238">
        <v>178.75</v>
      </c>
      <c r="M60" s="320">
        <f t="shared" si="0"/>
        <v>0.89375</v>
      </c>
    </row>
    <row r="61" spans="1:13" ht="39.75" customHeight="1" thickBot="1">
      <c r="A61" s="731"/>
      <c r="B61" s="731"/>
      <c r="C61" s="453"/>
      <c r="D61" s="176" t="s">
        <v>92</v>
      </c>
      <c r="E61" s="171">
        <v>4</v>
      </c>
      <c r="F61" s="171">
        <v>4</v>
      </c>
      <c r="G61" s="171"/>
      <c r="H61" s="171"/>
      <c r="I61" s="171">
        <v>3.82</v>
      </c>
      <c r="J61" s="181"/>
      <c r="K61" s="181">
        <v>15.6</v>
      </c>
      <c r="L61" s="239">
        <v>43.89</v>
      </c>
      <c r="M61" s="320">
        <f t="shared" si="0"/>
        <v>0.17556</v>
      </c>
    </row>
    <row r="62" spans="1:13" ht="39.75" customHeight="1" thickBot="1">
      <c r="A62" s="731"/>
      <c r="B62" s="731"/>
      <c r="C62" s="453"/>
      <c r="D62" s="176" t="s">
        <v>95</v>
      </c>
      <c r="E62" s="170">
        <v>0.0002</v>
      </c>
      <c r="F62" s="170">
        <v>0.0002</v>
      </c>
      <c r="G62" s="170"/>
      <c r="H62" s="170"/>
      <c r="I62" s="170"/>
      <c r="J62" s="180"/>
      <c r="K62" s="180"/>
      <c r="L62" s="238">
        <v>341</v>
      </c>
      <c r="M62" s="320">
        <f>L62*E62/10</f>
        <v>0.00682</v>
      </c>
    </row>
    <row r="63" spans="1:13" ht="39.75" customHeight="1" thickBot="1">
      <c r="A63" s="789"/>
      <c r="B63" s="789"/>
      <c r="C63" s="789"/>
      <c r="D63" s="789"/>
      <c r="E63" s="789"/>
      <c r="F63" s="789"/>
      <c r="G63" s="36">
        <f>SUM(G56:G62)</f>
        <v>6.91</v>
      </c>
      <c r="H63" s="36">
        <f>SUM(H56:H62)</f>
        <v>10.749999999999998</v>
      </c>
      <c r="I63" s="36">
        <f>SUM(I56:I62)</f>
        <v>5.74</v>
      </c>
      <c r="J63" s="36">
        <f>SUM(J56:J62)</f>
        <v>0.52</v>
      </c>
      <c r="K63" s="185">
        <f>SUM(K56:K62)</f>
        <v>291.93000000000006</v>
      </c>
      <c r="L63" s="185"/>
      <c r="M63" s="185">
        <f>SUM(M56:M62)</f>
        <v>6.50253</v>
      </c>
    </row>
    <row r="64" spans="1:13" s="289" customFormat="1" ht="49.5" thickBot="1">
      <c r="A64" s="78" t="s">
        <v>263</v>
      </c>
      <c r="B64" s="79">
        <v>100</v>
      </c>
      <c r="C64" s="79"/>
      <c r="D64" s="80" t="s">
        <v>211</v>
      </c>
      <c r="E64" s="513">
        <v>100</v>
      </c>
      <c r="F64" s="69">
        <v>100</v>
      </c>
      <c r="G64" s="69">
        <v>14</v>
      </c>
      <c r="H64" s="69">
        <v>18</v>
      </c>
      <c r="I64" s="69"/>
      <c r="J64" s="209"/>
      <c r="K64" s="209">
        <v>232</v>
      </c>
      <c r="L64" s="343">
        <v>407</v>
      </c>
      <c r="M64" s="192">
        <f>L64*E64/1000</f>
        <v>40.7</v>
      </c>
    </row>
    <row r="65" spans="1:13" ht="36" hidden="1" thickBot="1">
      <c r="A65" s="776"/>
      <c r="B65" s="727"/>
      <c r="C65" s="720"/>
      <c r="D65" s="48"/>
      <c r="E65" s="49"/>
      <c r="F65" s="197"/>
      <c r="G65" s="327"/>
      <c r="H65" s="44"/>
      <c r="I65" s="49"/>
      <c r="J65" s="197"/>
      <c r="K65" s="197"/>
      <c r="L65" s="327"/>
      <c r="M65" s="342"/>
    </row>
    <row r="66" spans="1:13" ht="36" hidden="1" thickBot="1">
      <c r="A66" s="825"/>
      <c r="B66" s="825"/>
      <c r="C66" s="721"/>
      <c r="D66" s="48"/>
      <c r="E66" s="49"/>
      <c r="F66" s="197"/>
      <c r="G66" s="327"/>
      <c r="H66" s="44"/>
      <c r="I66" s="49"/>
      <c r="J66" s="197"/>
      <c r="K66" s="197"/>
      <c r="L66" s="327"/>
      <c r="M66" s="342"/>
    </row>
    <row r="67" spans="1:13" ht="39" customHeight="1" hidden="1" thickBot="1">
      <c r="A67" s="825"/>
      <c r="B67" s="825"/>
      <c r="C67" s="721"/>
      <c r="D67" s="45"/>
      <c r="E67" s="49"/>
      <c r="F67" s="197"/>
      <c r="G67" s="327"/>
      <c r="H67" s="44"/>
      <c r="I67" s="49"/>
      <c r="J67" s="197"/>
      <c r="K67" s="197"/>
      <c r="L67" s="327"/>
      <c r="M67" s="342"/>
    </row>
    <row r="68" spans="1:13" ht="39.75" customHeight="1" hidden="1" thickBot="1">
      <c r="A68" s="825"/>
      <c r="B68" s="825"/>
      <c r="C68" s="721"/>
      <c r="D68" s="45"/>
      <c r="E68" s="49"/>
      <c r="F68" s="197"/>
      <c r="G68" s="327"/>
      <c r="H68" s="44"/>
      <c r="I68" s="49"/>
      <c r="J68" s="197"/>
      <c r="K68" s="197"/>
      <c r="L68" s="327"/>
      <c r="M68" s="342"/>
    </row>
    <row r="69" spans="1:13" ht="39.75" customHeight="1" hidden="1" thickBot="1">
      <c r="A69" s="825"/>
      <c r="B69" s="825"/>
      <c r="C69" s="721"/>
      <c r="D69" s="45"/>
      <c r="E69" s="46"/>
      <c r="F69" s="184"/>
      <c r="G69" s="326"/>
      <c r="H69" s="393"/>
      <c r="I69" s="46"/>
      <c r="J69" s="184"/>
      <c r="K69" s="184"/>
      <c r="L69" s="326"/>
      <c r="M69" s="342"/>
    </row>
    <row r="70" spans="1:13" ht="36" hidden="1" thickBot="1">
      <c r="A70" s="825"/>
      <c r="B70" s="825"/>
      <c r="C70" s="799"/>
      <c r="D70" s="45"/>
      <c r="E70" s="47"/>
      <c r="F70" s="162"/>
      <c r="G70" s="327"/>
      <c r="H70" s="47"/>
      <c r="I70" s="47"/>
      <c r="J70" s="162"/>
      <c r="K70" s="162"/>
      <c r="L70" s="327"/>
      <c r="M70" s="342"/>
    </row>
    <row r="71" spans="1:13" ht="36" hidden="1" thickBot="1">
      <c r="A71" s="607"/>
      <c r="B71" s="608"/>
      <c r="C71" s="609"/>
      <c r="D71" s="610"/>
      <c r="E71" s="611"/>
      <c r="F71" s="611"/>
      <c r="G71" s="327">
        <f>SUM(G65:G70)</f>
        <v>0</v>
      </c>
      <c r="H71" s="327">
        <f aca="true" t="shared" si="2" ref="H71:M71">SUM(H65:H70)</f>
        <v>0</v>
      </c>
      <c r="I71" s="327">
        <f t="shared" si="2"/>
        <v>0</v>
      </c>
      <c r="J71" s="327">
        <f t="shared" si="2"/>
        <v>0</v>
      </c>
      <c r="K71" s="327">
        <f t="shared" si="2"/>
        <v>0</v>
      </c>
      <c r="L71" s="327"/>
      <c r="M71" s="327">
        <f t="shared" si="2"/>
        <v>0</v>
      </c>
    </row>
    <row r="72" spans="1:13" ht="36" hidden="1" thickBot="1">
      <c r="A72" s="822"/>
      <c r="B72" s="823"/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4"/>
    </row>
    <row r="73" spans="1:13" ht="36" thickBot="1">
      <c r="A73" s="819" t="s">
        <v>57</v>
      </c>
      <c r="B73" s="735">
        <v>150</v>
      </c>
      <c r="C73" s="391"/>
      <c r="D73" s="55" t="s">
        <v>37</v>
      </c>
      <c r="E73" s="46">
        <v>1</v>
      </c>
      <c r="F73" s="46">
        <v>1</v>
      </c>
      <c r="G73" s="49"/>
      <c r="H73" s="49"/>
      <c r="I73" s="49"/>
      <c r="J73" s="197"/>
      <c r="K73" s="197"/>
      <c r="L73" s="327">
        <v>473</v>
      </c>
      <c r="M73" s="320">
        <f>L73*E73/1000</f>
        <v>0.473</v>
      </c>
    </row>
    <row r="74" spans="1:13" ht="36" thickBot="1">
      <c r="A74" s="820"/>
      <c r="B74" s="821"/>
      <c r="C74" s="415">
        <v>3</v>
      </c>
      <c r="D74" s="55" t="s">
        <v>24</v>
      </c>
      <c r="E74" s="512">
        <v>50</v>
      </c>
      <c r="F74" s="170">
        <v>50</v>
      </c>
      <c r="G74" s="170">
        <v>1.4</v>
      </c>
      <c r="H74" s="170">
        <v>1.6</v>
      </c>
      <c r="I74" s="170">
        <v>2.35</v>
      </c>
      <c r="J74" s="180">
        <v>0.65</v>
      </c>
      <c r="K74" s="180">
        <v>29</v>
      </c>
      <c r="L74" s="238">
        <v>39.6</v>
      </c>
      <c r="M74" s="320">
        <f>L74*E74/1000</f>
        <v>1.98</v>
      </c>
    </row>
    <row r="75" spans="1:13" ht="36" thickBot="1">
      <c r="A75" s="820"/>
      <c r="B75" s="821"/>
      <c r="C75" s="415"/>
      <c r="D75" s="55" t="s">
        <v>40</v>
      </c>
      <c r="E75" s="46">
        <v>8</v>
      </c>
      <c r="F75" s="46">
        <v>8</v>
      </c>
      <c r="G75" s="46"/>
      <c r="H75" s="46"/>
      <c r="I75" s="46">
        <v>7.64</v>
      </c>
      <c r="J75" s="184"/>
      <c r="K75" s="184">
        <v>31.2</v>
      </c>
      <c r="L75" s="326">
        <v>43.89</v>
      </c>
      <c r="M75" s="320">
        <f>L75*E75/1000</f>
        <v>0.35112</v>
      </c>
    </row>
    <row r="76" spans="1:13" s="257" customFormat="1" ht="39.75" customHeight="1" thickBot="1">
      <c r="A76" s="174"/>
      <c r="B76" s="165"/>
      <c r="C76" s="165"/>
      <c r="D76" s="169"/>
      <c r="E76" s="173"/>
      <c r="F76" s="173"/>
      <c r="G76" s="173">
        <f>SUM(G73:G75)</f>
        <v>1.4</v>
      </c>
      <c r="H76" s="173">
        <f>SUM(H73:H75)</f>
        <v>1.6</v>
      </c>
      <c r="I76" s="173">
        <f>SUM(I73:I75)</f>
        <v>9.99</v>
      </c>
      <c r="J76" s="173">
        <f>SUM(J73:J75)</f>
        <v>0.65</v>
      </c>
      <c r="K76" s="173">
        <f>SUM(K73:K75)</f>
        <v>60.2</v>
      </c>
      <c r="L76" s="173"/>
      <c r="M76" s="173">
        <f>SUM(M73:M75)</f>
        <v>2.8041199999999997</v>
      </c>
    </row>
    <row r="77" spans="1:13" ht="39.75" customHeight="1" thickBot="1">
      <c r="A77" s="798" t="s">
        <v>31</v>
      </c>
      <c r="B77" s="798"/>
      <c r="C77" s="798"/>
      <c r="D77" s="798"/>
      <c r="E77" s="798"/>
      <c r="F77" s="798"/>
      <c r="G77" s="36">
        <f>G63+G71+G76</f>
        <v>8.31</v>
      </c>
      <c r="H77" s="36">
        <f>H63+H71+H76</f>
        <v>12.349999999999998</v>
      </c>
      <c r="I77" s="36">
        <f>I63+I71+I76</f>
        <v>15.73</v>
      </c>
      <c r="J77" s="36">
        <f>J63+J71+J76</f>
        <v>1.17</v>
      </c>
      <c r="K77" s="36">
        <f>K63+K71+K76</f>
        <v>352.13000000000005</v>
      </c>
      <c r="L77" s="36"/>
      <c r="M77" s="36">
        <f>M63+M64+M76</f>
        <v>50.00665</v>
      </c>
    </row>
    <row r="78" spans="1:13" ht="39.75" customHeight="1" thickBot="1">
      <c r="A78" s="798" t="s">
        <v>32</v>
      </c>
      <c r="B78" s="798"/>
      <c r="C78" s="798"/>
      <c r="D78" s="798"/>
      <c r="E78" s="798"/>
      <c r="F78" s="798"/>
      <c r="G78" s="37">
        <f>G19+G23+G54+G77</f>
        <v>52.92000000000001</v>
      </c>
      <c r="H78" s="37">
        <f>H19+H23+H54+H77</f>
        <v>42.369</v>
      </c>
      <c r="I78" s="37">
        <f>I19+I23+I54+I77</f>
        <v>153.57</v>
      </c>
      <c r="J78" s="37">
        <f>J19+J23+J54+J77</f>
        <v>83.84000000000002</v>
      </c>
      <c r="K78" s="198">
        <f>K19+K23+K54+K77</f>
        <v>1342.18</v>
      </c>
      <c r="L78" s="613"/>
      <c r="M78" s="198">
        <f>M19+M23+M54+M77</f>
        <v>122.94624999999999</v>
      </c>
    </row>
    <row r="79" spans="1:13" ht="26.25">
      <c r="A79" s="5"/>
      <c r="B79" s="5"/>
      <c r="C79" s="5"/>
      <c r="D79" s="6"/>
      <c r="E79" s="7"/>
      <c r="F79" s="7"/>
      <c r="G79" s="7"/>
      <c r="H79" s="7"/>
      <c r="I79" s="7"/>
      <c r="J79" s="7"/>
      <c r="K79" s="7"/>
      <c r="L79" s="615"/>
      <c r="M79" s="6"/>
    </row>
    <row r="80" spans="1:12" ht="26.25">
      <c r="A80" s="5"/>
      <c r="B80" s="5"/>
      <c r="C80" s="5"/>
      <c r="D80" s="6"/>
      <c r="E80" s="7"/>
      <c r="F80" s="7"/>
      <c r="G80" s="7"/>
      <c r="H80" s="7"/>
      <c r="I80" s="7"/>
      <c r="J80" s="7"/>
      <c r="K80" s="7"/>
      <c r="L80" s="615"/>
    </row>
    <row r="81" spans="1:12" ht="26.25">
      <c r="A81" s="5"/>
      <c r="B81" s="5" t="s">
        <v>33</v>
      </c>
      <c r="C81" s="5"/>
      <c r="D81" s="6"/>
      <c r="E81" s="7"/>
      <c r="F81" s="7"/>
      <c r="G81" s="7"/>
      <c r="H81" s="7"/>
      <c r="I81" s="7"/>
      <c r="J81" s="7"/>
      <c r="K81" s="7"/>
      <c r="L81" s="615"/>
    </row>
    <row r="82" spans="1:12" ht="26.25">
      <c r="A82" s="5"/>
      <c r="B82" s="5"/>
      <c r="C82" s="5"/>
      <c r="D82" s="6"/>
      <c r="E82" s="7"/>
      <c r="F82" s="7"/>
      <c r="G82" s="7"/>
      <c r="H82" s="7"/>
      <c r="I82" s="7"/>
      <c r="J82" s="7"/>
      <c r="K82" s="7"/>
      <c r="L82" s="615"/>
    </row>
    <row r="83" spans="1:12" ht="26.25">
      <c r="A83" s="5"/>
      <c r="B83" s="5"/>
      <c r="C83" s="5"/>
      <c r="D83" s="6"/>
      <c r="E83" s="7"/>
      <c r="F83" s="7"/>
      <c r="G83" s="7"/>
      <c r="H83" s="7"/>
      <c r="I83" s="7"/>
      <c r="J83" s="7"/>
      <c r="K83" s="7"/>
      <c r="L83" s="615"/>
    </row>
    <row r="84" spans="1:12" ht="26.25">
      <c r="A84" s="5"/>
      <c r="B84" s="5"/>
      <c r="C84" s="5"/>
      <c r="D84" s="6"/>
      <c r="E84" s="7"/>
      <c r="F84" s="7"/>
      <c r="G84" s="7"/>
      <c r="H84" s="7"/>
      <c r="I84" s="7"/>
      <c r="J84" s="7"/>
      <c r="K84" s="7"/>
      <c r="L84" s="615"/>
    </row>
    <row r="85" spans="1:12" ht="26.25">
      <c r="A85" s="5"/>
      <c r="B85" s="5"/>
      <c r="C85" s="5"/>
      <c r="D85" s="6"/>
      <c r="E85" s="7"/>
      <c r="F85" s="7"/>
      <c r="G85" s="7"/>
      <c r="H85" s="7"/>
      <c r="I85" s="7"/>
      <c r="J85" s="7"/>
      <c r="K85" s="7"/>
      <c r="L85" s="615"/>
    </row>
    <row r="86" spans="1:12" ht="26.25">
      <c r="A86" s="5"/>
      <c r="B86" s="5"/>
      <c r="C86" s="5"/>
      <c r="D86" s="6"/>
      <c r="E86" s="7"/>
      <c r="F86" s="7"/>
      <c r="G86" s="7"/>
      <c r="H86" s="7"/>
      <c r="I86" s="7"/>
      <c r="J86" s="7"/>
      <c r="K86" s="7"/>
      <c r="L86" s="615"/>
    </row>
    <row r="87" spans="1:12" ht="26.25">
      <c r="A87" s="5"/>
      <c r="B87" s="5"/>
      <c r="C87" s="5"/>
      <c r="D87" s="6"/>
      <c r="E87" s="7"/>
      <c r="F87" s="7"/>
      <c r="G87" s="7"/>
      <c r="H87" s="7"/>
      <c r="I87" s="7"/>
      <c r="J87" s="7"/>
      <c r="K87" s="7"/>
      <c r="L87" s="615"/>
    </row>
    <row r="88" spans="1:12" ht="26.25">
      <c r="A88" s="5"/>
      <c r="B88" s="5"/>
      <c r="C88" s="5"/>
      <c r="D88" s="6"/>
      <c r="E88" s="7"/>
      <c r="F88" s="7"/>
      <c r="G88" s="7"/>
      <c r="H88" s="7"/>
      <c r="I88" s="7"/>
      <c r="J88" s="7"/>
      <c r="K88" s="7"/>
      <c r="L88" s="615"/>
    </row>
    <row r="89" spans="1:12" ht="26.25">
      <c r="A89" s="5"/>
      <c r="B89" s="5"/>
      <c r="C89" s="5"/>
      <c r="D89" s="6"/>
      <c r="E89" s="7"/>
      <c r="F89" s="7"/>
      <c r="G89" s="7"/>
      <c r="H89" s="7"/>
      <c r="I89" s="7"/>
      <c r="J89" s="7"/>
      <c r="K89" s="7"/>
      <c r="L89" s="615"/>
    </row>
    <row r="90" spans="1:12" ht="26.25">
      <c r="A90" s="5"/>
      <c r="B90" s="5"/>
      <c r="C90" s="5"/>
      <c r="D90" s="6"/>
      <c r="E90" s="7"/>
      <c r="F90" s="7"/>
      <c r="G90" s="7"/>
      <c r="H90" s="7"/>
      <c r="I90" s="7"/>
      <c r="J90" s="7"/>
      <c r="K90" s="7"/>
      <c r="L90" s="615"/>
    </row>
    <row r="91" spans="1:12" ht="26.25">
      <c r="A91" s="5"/>
      <c r="B91" s="5"/>
      <c r="C91" s="5"/>
      <c r="D91" s="6"/>
      <c r="E91" s="7"/>
      <c r="F91" s="7"/>
      <c r="G91" s="7"/>
      <c r="H91" s="7"/>
      <c r="I91" s="7"/>
      <c r="J91" s="7"/>
      <c r="K91" s="7"/>
      <c r="L91" s="615"/>
    </row>
    <row r="92" spans="1:12" ht="26.25">
      <c r="A92" s="5"/>
      <c r="B92" s="5"/>
      <c r="C92" s="5"/>
      <c r="D92" s="6"/>
      <c r="E92" s="7"/>
      <c r="F92" s="7"/>
      <c r="G92" s="7"/>
      <c r="H92" s="7"/>
      <c r="I92" s="7"/>
      <c r="J92" s="7"/>
      <c r="K92" s="7"/>
      <c r="L92" s="615"/>
    </row>
    <row r="93" spans="1:12" ht="26.25">
      <c r="A93" s="5"/>
      <c r="B93" s="5"/>
      <c r="C93" s="5"/>
      <c r="D93" s="6"/>
      <c r="E93" s="7"/>
      <c r="F93" s="7"/>
      <c r="G93" s="7"/>
      <c r="H93" s="7"/>
      <c r="I93" s="7"/>
      <c r="J93" s="7"/>
      <c r="K93" s="7"/>
      <c r="L93" s="615"/>
    </row>
    <row r="94" spans="1:12" ht="26.25">
      <c r="A94" s="5"/>
      <c r="B94" s="5"/>
      <c r="C94" s="5"/>
      <c r="D94" s="6"/>
      <c r="E94" s="7"/>
      <c r="F94" s="7"/>
      <c r="G94" s="7"/>
      <c r="H94" s="7"/>
      <c r="I94" s="7"/>
      <c r="J94" s="7"/>
      <c r="K94" s="7"/>
      <c r="L94" s="615"/>
    </row>
    <row r="95" spans="1:12" ht="26.25">
      <c r="A95" s="5"/>
      <c r="B95" s="5"/>
      <c r="C95" s="5"/>
      <c r="D95" s="6"/>
      <c r="E95" s="7"/>
      <c r="F95" s="7"/>
      <c r="G95" s="7"/>
      <c r="H95" s="7"/>
      <c r="I95" s="7"/>
      <c r="J95" s="7"/>
      <c r="K95" s="7"/>
      <c r="L95" s="615"/>
    </row>
    <row r="96" spans="1:12" ht="26.25">
      <c r="A96" s="5"/>
      <c r="B96" s="5"/>
      <c r="C96" s="5"/>
      <c r="D96" s="6"/>
      <c r="E96" s="7"/>
      <c r="F96" s="7"/>
      <c r="G96" s="7"/>
      <c r="H96" s="7"/>
      <c r="I96" s="7"/>
      <c r="J96" s="7"/>
      <c r="K96" s="7"/>
      <c r="L96" s="615"/>
    </row>
    <row r="97" ht="23.25">
      <c r="L97" s="616"/>
    </row>
    <row r="98" ht="23.25">
      <c r="L98" s="616"/>
    </row>
    <row r="99" ht="23.25">
      <c r="L99" s="616"/>
    </row>
    <row r="100" ht="23.25">
      <c r="L100" s="616"/>
    </row>
    <row r="101" ht="23.25">
      <c r="L101" s="616"/>
    </row>
    <row r="102" ht="23.25">
      <c r="L102" s="616"/>
    </row>
    <row r="103" ht="23.25">
      <c r="L103" s="616"/>
    </row>
    <row r="104" ht="23.25">
      <c r="L104" s="616"/>
    </row>
    <row r="105" ht="23.25">
      <c r="L105" s="616"/>
    </row>
    <row r="106" ht="23.25">
      <c r="L106" s="616"/>
    </row>
    <row r="107" ht="23.25">
      <c r="L107" s="616"/>
    </row>
    <row r="108" ht="23.25">
      <c r="L108" s="616"/>
    </row>
    <row r="109" ht="23.25">
      <c r="L109" s="616"/>
    </row>
    <row r="110" ht="23.25">
      <c r="L110" s="616"/>
    </row>
    <row r="111" ht="23.25">
      <c r="L111" s="616"/>
    </row>
    <row r="112" ht="23.25">
      <c r="L112" s="616"/>
    </row>
    <row r="113" ht="23.25">
      <c r="L113" s="616"/>
    </row>
    <row r="114" ht="23.25">
      <c r="L114" s="616"/>
    </row>
    <row r="115" ht="23.25">
      <c r="L115" s="616"/>
    </row>
    <row r="116" ht="23.25">
      <c r="L116" s="616"/>
    </row>
    <row r="117" ht="23.25">
      <c r="L117" s="616"/>
    </row>
    <row r="118" ht="23.25">
      <c r="L118" s="616"/>
    </row>
    <row r="119" ht="23.25">
      <c r="L119" s="616"/>
    </row>
    <row r="120" ht="23.25">
      <c r="L120" s="616"/>
    </row>
    <row r="121" ht="23.25">
      <c r="L121" s="616"/>
    </row>
    <row r="122" ht="23.25">
      <c r="L122" s="616"/>
    </row>
    <row r="123" ht="23.25">
      <c r="L123" s="616"/>
    </row>
    <row r="124" ht="23.25">
      <c r="L124" s="616"/>
    </row>
    <row r="125" ht="23.25">
      <c r="L125" s="616"/>
    </row>
    <row r="126" ht="23.25">
      <c r="L126" s="616"/>
    </row>
    <row r="127" ht="23.25">
      <c r="L127" s="616"/>
    </row>
    <row r="128" ht="23.25">
      <c r="L128" s="616"/>
    </row>
    <row r="129" ht="23.25">
      <c r="L129" s="616"/>
    </row>
    <row r="130" ht="23.25">
      <c r="L130" s="616"/>
    </row>
    <row r="131" ht="23.25">
      <c r="L131" s="616"/>
    </row>
    <row r="132" ht="23.25">
      <c r="L132" s="616"/>
    </row>
    <row r="133" ht="23.25">
      <c r="L133" s="614"/>
    </row>
    <row r="139" ht="23.25">
      <c r="F139" s="4" t="s">
        <v>49</v>
      </c>
    </row>
  </sheetData>
  <sheetProtection/>
  <mergeCells count="45">
    <mergeCell ref="C15:C17"/>
    <mergeCell ref="C25:C28"/>
    <mergeCell ref="C30:C35"/>
    <mergeCell ref="C37:C47"/>
    <mergeCell ref="C49:C51"/>
    <mergeCell ref="A19:F19"/>
    <mergeCell ref="A36:F36"/>
    <mergeCell ref="A37:A47"/>
    <mergeCell ref="B15:B17"/>
    <mergeCell ref="B30:B35"/>
    <mergeCell ref="A4:K4"/>
    <mergeCell ref="A6:K6"/>
    <mergeCell ref="A10:F10"/>
    <mergeCell ref="A14:F14"/>
    <mergeCell ref="A7:A9"/>
    <mergeCell ref="B7:B9"/>
    <mergeCell ref="A11:A13"/>
    <mergeCell ref="B11:B13"/>
    <mergeCell ref="C7:C9"/>
    <mergeCell ref="A24:K24"/>
    <mergeCell ref="A20:K20"/>
    <mergeCell ref="A25:A28"/>
    <mergeCell ref="B25:B28"/>
    <mergeCell ref="A29:F29"/>
    <mergeCell ref="A30:A35"/>
    <mergeCell ref="B65:B70"/>
    <mergeCell ref="A15:A17"/>
    <mergeCell ref="A18:F18"/>
    <mergeCell ref="A78:F78"/>
    <mergeCell ref="A56:A62"/>
    <mergeCell ref="B56:B62"/>
    <mergeCell ref="A54:F54"/>
    <mergeCell ref="A55:K55"/>
    <mergeCell ref="A63:F63"/>
    <mergeCell ref="A77:F77"/>
    <mergeCell ref="C65:C70"/>
    <mergeCell ref="B37:B47"/>
    <mergeCell ref="A48:F48"/>
    <mergeCell ref="A49:A51"/>
    <mergeCell ref="B49:B51"/>
    <mergeCell ref="A73:A75"/>
    <mergeCell ref="B73:B75"/>
    <mergeCell ref="A72:M72"/>
    <mergeCell ref="A52:F52"/>
    <mergeCell ref="A65:A70"/>
  </mergeCells>
  <printOptions/>
  <pageMargins left="0.7" right="0.45" top="0.45" bottom="0.75" header="0.3" footer="0.3"/>
  <pageSetup horizontalDpi="180" verticalDpi="180" orientation="portrait" paperSize="9" scale="25" r:id="rId1"/>
  <rowBreaks count="1" manualBreakCount="1">
    <brk id="8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78"/>
  <sheetViews>
    <sheetView zoomScale="35" zoomScaleNormal="35" zoomScaleSheetLayoutView="37" zoomScalePageLayoutView="0" workbookViewId="0" topLeftCell="A49">
      <selection activeCell="K33" sqref="K33"/>
    </sheetView>
  </sheetViews>
  <sheetFormatPr defaultColWidth="9.140625" defaultRowHeight="15"/>
  <cols>
    <col min="1" max="1" width="56.7109375" style="3" customWidth="1"/>
    <col min="2" max="2" width="28.28125" style="3" customWidth="1"/>
    <col min="3" max="3" width="24.28125" style="3" customWidth="1"/>
    <col min="4" max="4" width="56.7109375" style="0" customWidth="1"/>
    <col min="5" max="10" width="20.7109375" style="2" customWidth="1"/>
    <col min="11" max="12" width="29.28125" style="2" customWidth="1"/>
    <col min="13" max="13" width="24.28125" style="0" customWidth="1"/>
  </cols>
  <sheetData>
    <row r="2" spans="1:13" ht="61.5">
      <c r="A2" s="54"/>
      <c r="B2" s="54" t="s">
        <v>167</v>
      </c>
      <c r="C2" s="54"/>
      <c r="D2" s="59" t="s">
        <v>180</v>
      </c>
      <c r="E2" s="30"/>
      <c r="F2" s="30"/>
      <c r="G2" s="30"/>
      <c r="H2" s="30"/>
      <c r="I2" s="30"/>
      <c r="J2" s="30"/>
      <c r="K2" s="57" t="s">
        <v>153</v>
      </c>
      <c r="L2" s="57"/>
      <c r="M2" s="183"/>
    </row>
    <row r="3" spans="1:13" ht="36" thickBot="1">
      <c r="A3" s="54"/>
      <c r="B3" s="54"/>
      <c r="C3" s="54"/>
      <c r="D3" s="30" t="s">
        <v>171</v>
      </c>
      <c r="E3" s="30"/>
      <c r="F3" s="30"/>
      <c r="G3" s="30"/>
      <c r="H3" s="30"/>
      <c r="I3" s="30"/>
      <c r="J3" s="30"/>
      <c r="K3" s="30"/>
      <c r="L3" s="30"/>
      <c r="M3" s="202"/>
    </row>
    <row r="4" spans="1:13" ht="73.5" customHeight="1" thickBot="1">
      <c r="A4" s="40" t="s">
        <v>0</v>
      </c>
      <c r="B4" s="40" t="s">
        <v>1</v>
      </c>
      <c r="C4" s="455" t="s">
        <v>285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59" t="s">
        <v>284</v>
      </c>
      <c r="K4" s="195" t="s">
        <v>8</v>
      </c>
      <c r="L4" s="330" t="s">
        <v>260</v>
      </c>
      <c r="M4" s="335" t="s">
        <v>261</v>
      </c>
    </row>
    <row r="5" spans="1:13" ht="39.75" customHeight="1" thickBot="1">
      <c r="A5" s="798" t="s">
        <v>9</v>
      </c>
      <c r="B5" s="798"/>
      <c r="C5" s="798"/>
      <c r="D5" s="798"/>
      <c r="E5" s="798"/>
      <c r="F5" s="798"/>
      <c r="G5" s="798"/>
      <c r="H5" s="798"/>
      <c r="I5" s="798"/>
      <c r="J5" s="782"/>
      <c r="K5" s="782"/>
      <c r="L5" s="331"/>
      <c r="M5" s="320"/>
    </row>
    <row r="6" spans="1:13" s="284" customFormat="1" ht="45.75" customHeight="1" thickBot="1">
      <c r="A6" s="42"/>
      <c r="B6" s="66"/>
      <c r="C6" s="66"/>
      <c r="D6" s="68"/>
      <c r="E6" s="70"/>
      <c r="F6" s="70"/>
      <c r="G6" s="70"/>
      <c r="H6" s="70"/>
      <c r="I6" s="70"/>
      <c r="J6" s="187"/>
      <c r="K6" s="209"/>
      <c r="L6" s="327"/>
      <c r="M6" s="334"/>
    </row>
    <row r="7" spans="1:13" ht="39.75" customHeight="1" thickBot="1">
      <c r="A7" s="789"/>
      <c r="B7" s="789"/>
      <c r="C7" s="789"/>
      <c r="D7" s="789"/>
      <c r="E7" s="789"/>
      <c r="F7" s="789"/>
      <c r="G7" s="789"/>
      <c r="H7" s="789"/>
      <c r="I7" s="789"/>
      <c r="J7" s="784"/>
      <c r="K7" s="784"/>
      <c r="L7" s="326"/>
      <c r="M7" s="320">
        <f aca="true" t="shared" si="0" ref="M7:M64">L7*E7/1000</f>
        <v>0</v>
      </c>
    </row>
    <row r="8" spans="1:13" ht="39.75" customHeight="1" thickBot="1">
      <c r="A8" s="776" t="s">
        <v>394</v>
      </c>
      <c r="B8" s="727">
        <v>150</v>
      </c>
      <c r="C8" s="720">
        <v>24</v>
      </c>
      <c r="D8" s="51" t="s">
        <v>297</v>
      </c>
      <c r="E8" s="44">
        <v>40</v>
      </c>
      <c r="F8" s="44">
        <v>40</v>
      </c>
      <c r="G8" s="44">
        <v>4.2</v>
      </c>
      <c r="H8" s="44">
        <v>0.92</v>
      </c>
      <c r="I8" s="44">
        <v>25.44</v>
      </c>
      <c r="J8" s="44"/>
      <c r="K8" s="196">
        <v>130</v>
      </c>
      <c r="L8" s="390">
        <v>49.5</v>
      </c>
      <c r="M8" s="325">
        <f>L8*E8/1000</f>
        <v>1.98</v>
      </c>
    </row>
    <row r="9" spans="1:13" ht="39.75" customHeight="1" thickBot="1">
      <c r="A9" s="728"/>
      <c r="B9" s="728"/>
      <c r="C9" s="721"/>
      <c r="D9" s="48" t="s">
        <v>98</v>
      </c>
      <c r="E9" s="46">
        <v>50</v>
      </c>
      <c r="F9" s="46">
        <v>50</v>
      </c>
      <c r="G9" s="46">
        <v>1.4</v>
      </c>
      <c r="H9" s="46">
        <v>1.6</v>
      </c>
      <c r="I9" s="46">
        <v>2.35</v>
      </c>
      <c r="J9" s="184">
        <v>0.65</v>
      </c>
      <c r="K9" s="184">
        <v>29.5</v>
      </c>
      <c r="L9" s="326">
        <v>39.6</v>
      </c>
      <c r="M9" s="334">
        <f>L9*E9/1000</f>
        <v>1.98</v>
      </c>
    </row>
    <row r="10" spans="1:13" ht="39.75" customHeight="1" thickBot="1">
      <c r="A10" s="728"/>
      <c r="B10" s="728"/>
      <c r="C10" s="799"/>
      <c r="D10" s="48" t="s">
        <v>94</v>
      </c>
      <c r="E10" s="49">
        <v>3</v>
      </c>
      <c r="F10" s="49">
        <v>3</v>
      </c>
      <c r="G10" s="49">
        <v>0.01</v>
      </c>
      <c r="H10" s="49">
        <v>2.35</v>
      </c>
      <c r="I10" s="49">
        <v>0.01</v>
      </c>
      <c r="J10" s="197"/>
      <c r="K10" s="197">
        <v>22.02</v>
      </c>
      <c r="L10" s="327">
        <v>429</v>
      </c>
      <c r="M10" s="334">
        <f>L10*E10/1000</f>
        <v>1.287</v>
      </c>
    </row>
    <row r="11" spans="1:13" ht="39.75" customHeight="1" thickBot="1">
      <c r="A11" s="789"/>
      <c r="B11" s="789"/>
      <c r="C11" s="789"/>
      <c r="D11" s="789"/>
      <c r="E11" s="789"/>
      <c r="F11" s="789"/>
      <c r="G11" s="36">
        <f>SUM(G8:G10)</f>
        <v>5.609999999999999</v>
      </c>
      <c r="H11" s="36">
        <f>SUM(H8:H10)</f>
        <v>4.87</v>
      </c>
      <c r="I11" s="36">
        <f>SUM(I8:I10)</f>
        <v>27.800000000000004</v>
      </c>
      <c r="J11" s="36">
        <f>SUM(J8:J10)</f>
        <v>0.65</v>
      </c>
      <c r="K11" s="185">
        <f>SUM(K8:K10)</f>
        <v>181.52</v>
      </c>
      <c r="L11" s="185"/>
      <c r="M11" s="185">
        <f>SUM(M8:M10)</f>
        <v>5.247</v>
      </c>
    </row>
    <row r="12" spans="1:13" ht="39.75" customHeight="1" thickBot="1">
      <c r="A12" s="795" t="s">
        <v>236</v>
      </c>
      <c r="B12" s="780" t="s">
        <v>302</v>
      </c>
      <c r="C12" s="754"/>
      <c r="D12" s="48" t="s">
        <v>46</v>
      </c>
      <c r="E12" s="49">
        <v>35</v>
      </c>
      <c r="F12" s="49">
        <v>35</v>
      </c>
      <c r="G12" s="49">
        <v>2.49</v>
      </c>
      <c r="H12" s="49">
        <v>0.39</v>
      </c>
      <c r="I12" s="49">
        <v>16.24</v>
      </c>
      <c r="J12" s="197"/>
      <c r="K12" s="197">
        <v>80.15</v>
      </c>
      <c r="L12" s="327">
        <v>60.18</v>
      </c>
      <c r="M12" s="320">
        <f t="shared" si="0"/>
        <v>2.1063</v>
      </c>
    </row>
    <row r="13" spans="1:13" ht="39.75" customHeight="1" thickBot="1">
      <c r="A13" s="843"/>
      <c r="B13" s="798"/>
      <c r="C13" s="787"/>
      <c r="D13" s="48" t="s">
        <v>235</v>
      </c>
      <c r="E13" s="397">
        <v>10</v>
      </c>
      <c r="F13" s="46">
        <v>10</v>
      </c>
      <c r="G13" s="46">
        <v>2.6</v>
      </c>
      <c r="H13" s="46">
        <v>2.58</v>
      </c>
      <c r="I13" s="46"/>
      <c r="J13" s="184">
        <v>0.26</v>
      </c>
      <c r="K13" s="184">
        <v>33.8</v>
      </c>
      <c r="L13" s="327">
        <v>418</v>
      </c>
      <c r="M13" s="320">
        <f t="shared" si="0"/>
        <v>4.18</v>
      </c>
    </row>
    <row r="14" spans="1:13" ht="39.75" customHeight="1" thickBot="1">
      <c r="A14" s="797"/>
      <c r="B14" s="798"/>
      <c r="C14" s="755"/>
      <c r="D14" s="48" t="s">
        <v>99</v>
      </c>
      <c r="E14" s="49">
        <v>8</v>
      </c>
      <c r="F14" s="49">
        <v>8</v>
      </c>
      <c r="G14" s="49">
        <v>0.03</v>
      </c>
      <c r="H14" s="49">
        <v>6.28</v>
      </c>
      <c r="I14" s="49">
        <v>0.04</v>
      </c>
      <c r="J14" s="197"/>
      <c r="K14" s="197">
        <v>58.72</v>
      </c>
      <c r="L14" s="326">
        <v>429</v>
      </c>
      <c r="M14" s="320">
        <f t="shared" si="0"/>
        <v>3.432</v>
      </c>
    </row>
    <row r="15" spans="1:13" ht="39.75" customHeight="1" thickBot="1">
      <c r="A15" s="789"/>
      <c r="B15" s="789"/>
      <c r="C15" s="789"/>
      <c r="D15" s="789"/>
      <c r="E15" s="789"/>
      <c r="F15" s="789"/>
      <c r="G15" s="36">
        <f>SUM(G12:G14)</f>
        <v>5.12</v>
      </c>
      <c r="H15" s="36">
        <f>SUM(H12:H14)</f>
        <v>9.25</v>
      </c>
      <c r="I15" s="36">
        <f>SUM(I12:I14)</f>
        <v>16.279999999999998</v>
      </c>
      <c r="J15" s="36">
        <f>SUM(J12:J14)</f>
        <v>0.26</v>
      </c>
      <c r="K15" s="185">
        <f>SUM(K12:K14)</f>
        <v>172.67000000000002</v>
      </c>
      <c r="L15" s="185"/>
      <c r="M15" s="185">
        <f>SUM(M12:M14)</f>
        <v>9.7183</v>
      </c>
    </row>
    <row r="16" spans="1:13" ht="39.75" customHeight="1" thickBot="1">
      <c r="A16" s="734" t="s">
        <v>270</v>
      </c>
      <c r="B16" s="727">
        <v>200</v>
      </c>
      <c r="C16" s="720">
        <v>16</v>
      </c>
      <c r="D16" s="45" t="s">
        <v>271</v>
      </c>
      <c r="E16" s="46">
        <v>1</v>
      </c>
      <c r="F16" s="46">
        <v>1</v>
      </c>
      <c r="G16" s="46">
        <v>0.06</v>
      </c>
      <c r="H16" s="46"/>
      <c r="I16" s="46">
        <v>0.9</v>
      </c>
      <c r="J16" s="184"/>
      <c r="K16" s="184">
        <v>4.12</v>
      </c>
      <c r="L16" s="326">
        <v>1100</v>
      </c>
      <c r="M16" s="320">
        <f t="shared" si="0"/>
        <v>1.1</v>
      </c>
    </row>
    <row r="17" spans="1:13" ht="39.75" customHeight="1" thickBot="1">
      <c r="A17" s="734"/>
      <c r="B17" s="727"/>
      <c r="C17" s="721"/>
      <c r="D17" s="45" t="s">
        <v>24</v>
      </c>
      <c r="E17" s="46">
        <v>100</v>
      </c>
      <c r="F17" s="46">
        <v>100</v>
      </c>
      <c r="G17" s="46">
        <v>2.8</v>
      </c>
      <c r="H17" s="46">
        <v>3.2</v>
      </c>
      <c r="I17" s="46">
        <v>4.7</v>
      </c>
      <c r="J17" s="184">
        <v>1.3</v>
      </c>
      <c r="K17" s="184">
        <v>59</v>
      </c>
      <c r="L17" s="326">
        <v>39.6</v>
      </c>
      <c r="M17" s="320">
        <f t="shared" si="0"/>
        <v>3.96</v>
      </c>
    </row>
    <row r="18" spans="1:13" ht="39.75" customHeight="1" thickBot="1">
      <c r="A18" s="734"/>
      <c r="B18" s="727"/>
      <c r="C18" s="799"/>
      <c r="D18" s="45" t="s">
        <v>13</v>
      </c>
      <c r="E18" s="171">
        <v>10</v>
      </c>
      <c r="F18" s="171">
        <v>10</v>
      </c>
      <c r="G18" s="171"/>
      <c r="H18" s="171"/>
      <c r="I18" s="171">
        <v>9.5</v>
      </c>
      <c r="J18" s="181"/>
      <c r="K18" s="181">
        <v>39</v>
      </c>
      <c r="L18" s="326">
        <v>43.89</v>
      </c>
      <c r="M18" s="320">
        <f t="shared" si="0"/>
        <v>0.43889999999999996</v>
      </c>
    </row>
    <row r="19" spans="1:13" ht="39.75" customHeight="1" thickBot="1">
      <c r="A19" s="789"/>
      <c r="B19" s="789"/>
      <c r="C19" s="789"/>
      <c r="D19" s="789"/>
      <c r="E19" s="789"/>
      <c r="F19" s="789"/>
      <c r="G19" s="36">
        <f>SUM(G16:G18)</f>
        <v>2.86</v>
      </c>
      <c r="H19" s="36">
        <f>SUM(H16:H18)</f>
        <v>3.2</v>
      </c>
      <c r="I19" s="36">
        <f>SUM(I16:I18)</f>
        <v>15.100000000000001</v>
      </c>
      <c r="J19" s="36">
        <f>SUM(J16:J18)</f>
        <v>1.3</v>
      </c>
      <c r="K19" s="185">
        <f>SUM(K16:K18)</f>
        <v>102.12</v>
      </c>
      <c r="L19" s="185"/>
      <c r="M19" s="185">
        <f>SUM(M16:M18)</f>
        <v>5.498900000000001</v>
      </c>
    </row>
    <row r="20" spans="1:13" ht="39.75" customHeight="1" thickBot="1">
      <c r="A20" s="798" t="s">
        <v>30</v>
      </c>
      <c r="B20" s="798"/>
      <c r="C20" s="798"/>
      <c r="D20" s="798"/>
      <c r="E20" s="798"/>
      <c r="F20" s="798"/>
      <c r="G20" s="36">
        <f>G6+G11+G15+G19</f>
        <v>13.59</v>
      </c>
      <c r="H20" s="36">
        <f>H6+H11+H15+H19</f>
        <v>17.32</v>
      </c>
      <c r="I20" s="36">
        <f>I6+I11+I15+I19</f>
        <v>59.18</v>
      </c>
      <c r="J20" s="36">
        <f>J6+J11+J15+J19</f>
        <v>2.21</v>
      </c>
      <c r="K20" s="185">
        <f>K6+K11+K15+K19</f>
        <v>456.31000000000006</v>
      </c>
      <c r="L20" s="185"/>
      <c r="M20" s="185">
        <f>M6+M11+M15+M19</f>
        <v>20.464199999999998</v>
      </c>
    </row>
    <row r="21" spans="1:13" ht="39.75" customHeight="1" thickBot="1">
      <c r="A21" s="798" t="s">
        <v>14</v>
      </c>
      <c r="B21" s="798"/>
      <c r="C21" s="798"/>
      <c r="D21" s="798"/>
      <c r="E21" s="798"/>
      <c r="F21" s="798"/>
      <c r="G21" s="798"/>
      <c r="H21" s="798"/>
      <c r="I21" s="798"/>
      <c r="J21" s="782"/>
      <c r="K21" s="782"/>
      <c r="L21" s="331"/>
      <c r="M21" s="320">
        <f t="shared" si="0"/>
        <v>0</v>
      </c>
    </row>
    <row r="22" spans="1:13" s="284" customFormat="1" ht="45.75" customHeight="1" thickBot="1">
      <c r="A22" s="42" t="s">
        <v>97</v>
      </c>
      <c r="B22" s="66">
        <v>90</v>
      </c>
      <c r="C22" s="66"/>
      <c r="D22" s="68" t="s">
        <v>10</v>
      </c>
      <c r="E22" s="70">
        <v>90</v>
      </c>
      <c r="F22" s="70">
        <v>63</v>
      </c>
      <c r="G22" s="70">
        <v>1.35</v>
      </c>
      <c r="H22" s="70">
        <v>0.063</v>
      </c>
      <c r="I22" s="70">
        <v>11.97</v>
      </c>
      <c r="J22" s="187">
        <v>6.3</v>
      </c>
      <c r="K22" s="209">
        <v>56.07</v>
      </c>
      <c r="L22" s="327">
        <v>86.9</v>
      </c>
      <c r="M22" s="334">
        <f>L22*E22/1000</f>
        <v>7.821000000000001</v>
      </c>
    </row>
    <row r="23" spans="1:13" ht="39.75" customHeight="1" thickBot="1">
      <c r="A23" s="50"/>
      <c r="B23" s="603"/>
      <c r="C23" s="603"/>
      <c r="D23" s="280"/>
      <c r="E23" s="281"/>
      <c r="F23" s="281"/>
      <c r="G23" s="281"/>
      <c r="H23" s="281"/>
      <c r="I23" s="282"/>
      <c r="J23" s="460"/>
      <c r="K23" s="283"/>
      <c r="L23" s="324"/>
      <c r="M23" s="320"/>
    </row>
    <row r="24" spans="1:13" ht="39.75" customHeight="1" thickBot="1">
      <c r="A24" s="50"/>
      <c r="B24" s="279"/>
      <c r="C24" s="416"/>
      <c r="D24" s="280"/>
      <c r="E24" s="281"/>
      <c r="F24" s="281"/>
      <c r="G24" s="281">
        <f>SUM(G22:G23)</f>
        <v>1.35</v>
      </c>
      <c r="H24" s="281">
        <f>SUM(H22:H23)</f>
        <v>0.063</v>
      </c>
      <c r="I24" s="281">
        <f>SUM(I22:I23)</f>
        <v>11.97</v>
      </c>
      <c r="J24" s="281">
        <f>SUM(J22:J23)</f>
        <v>6.3</v>
      </c>
      <c r="K24" s="281">
        <f>SUM(K22:K23)</f>
        <v>56.07</v>
      </c>
      <c r="L24" s="281"/>
      <c r="M24" s="281">
        <f>SUM(M22:M23)</f>
        <v>7.821000000000001</v>
      </c>
    </row>
    <row r="25" spans="1:13" ht="39.75" customHeight="1" thickBot="1">
      <c r="A25" s="798" t="s">
        <v>16</v>
      </c>
      <c r="B25" s="798"/>
      <c r="C25" s="798"/>
      <c r="D25" s="798"/>
      <c r="E25" s="798"/>
      <c r="F25" s="798"/>
      <c r="G25" s="798"/>
      <c r="H25" s="798"/>
      <c r="I25" s="798"/>
      <c r="J25" s="782"/>
      <c r="K25" s="782"/>
      <c r="L25" s="331"/>
      <c r="M25" s="320">
        <f t="shared" si="0"/>
        <v>0</v>
      </c>
    </row>
    <row r="26" spans="1:13" ht="39.75" customHeight="1" thickBot="1">
      <c r="A26" s="826" t="s">
        <v>54</v>
      </c>
      <c r="B26" s="829">
        <v>62</v>
      </c>
      <c r="C26" s="829">
        <v>23</v>
      </c>
      <c r="D26" s="249" t="s">
        <v>257</v>
      </c>
      <c r="E26" s="250">
        <v>20</v>
      </c>
      <c r="F26" s="250">
        <v>16</v>
      </c>
      <c r="G26" s="250">
        <v>0.08</v>
      </c>
      <c r="H26" s="250"/>
      <c r="I26" s="250">
        <v>1.76</v>
      </c>
      <c r="J26" s="251">
        <v>29</v>
      </c>
      <c r="K26" s="251">
        <v>16.4</v>
      </c>
      <c r="L26" s="336">
        <v>73.7</v>
      </c>
      <c r="M26" s="334">
        <f t="shared" si="0"/>
        <v>1.474</v>
      </c>
    </row>
    <row r="27" spans="1:13" ht="39.75" customHeight="1" thickBot="1">
      <c r="A27" s="827"/>
      <c r="B27" s="827"/>
      <c r="C27" s="831"/>
      <c r="D27" s="252" t="s">
        <v>122</v>
      </c>
      <c r="E27" s="253">
        <v>40</v>
      </c>
      <c r="F27" s="253">
        <v>36</v>
      </c>
      <c r="G27" s="253">
        <v>0.2</v>
      </c>
      <c r="H27" s="253">
        <v>0.16</v>
      </c>
      <c r="I27" s="253">
        <v>2.96</v>
      </c>
      <c r="J27" s="254">
        <v>1.8</v>
      </c>
      <c r="K27" s="254">
        <v>22</v>
      </c>
      <c r="L27" s="336">
        <v>121</v>
      </c>
      <c r="M27" s="334">
        <f t="shared" si="0"/>
        <v>4.84</v>
      </c>
    </row>
    <row r="28" spans="1:13" ht="39.75" customHeight="1" thickBot="1">
      <c r="A28" s="827"/>
      <c r="B28" s="827"/>
      <c r="C28" s="831"/>
      <c r="D28" s="252" t="s">
        <v>139</v>
      </c>
      <c r="E28" s="253">
        <v>20</v>
      </c>
      <c r="F28" s="253">
        <v>15</v>
      </c>
      <c r="G28" s="253">
        <v>0.24</v>
      </c>
      <c r="H28" s="253"/>
      <c r="I28" s="253">
        <v>3.36</v>
      </c>
      <c r="J28" s="254">
        <v>1.4</v>
      </c>
      <c r="K28" s="254">
        <v>14.56</v>
      </c>
      <c r="L28" s="336">
        <v>86.9</v>
      </c>
      <c r="M28" s="334">
        <f t="shared" si="0"/>
        <v>1.738</v>
      </c>
    </row>
    <row r="29" spans="1:13" ht="39.75" customHeight="1" thickBot="1">
      <c r="A29" s="828"/>
      <c r="B29" s="828"/>
      <c r="C29" s="832"/>
      <c r="D29" s="252" t="s">
        <v>100</v>
      </c>
      <c r="E29" s="255">
        <v>2</v>
      </c>
      <c r="F29" s="255">
        <v>2</v>
      </c>
      <c r="G29" s="255"/>
      <c r="H29" s="255"/>
      <c r="I29" s="255">
        <v>1.91</v>
      </c>
      <c r="J29" s="256"/>
      <c r="K29" s="256">
        <v>7.8</v>
      </c>
      <c r="L29" s="234">
        <v>43.89</v>
      </c>
      <c r="M29" s="334">
        <f t="shared" si="0"/>
        <v>0.08778</v>
      </c>
    </row>
    <row r="30" spans="1:13" ht="39.75" customHeight="1" thickBot="1">
      <c r="A30" s="784"/>
      <c r="B30" s="785"/>
      <c r="C30" s="785"/>
      <c r="D30" s="785"/>
      <c r="E30" s="785"/>
      <c r="F30" s="786"/>
      <c r="G30" s="36">
        <f>SUM(G26:G29)</f>
        <v>0.52</v>
      </c>
      <c r="H30" s="36">
        <f>SUM(H26:H29)</f>
        <v>0.16</v>
      </c>
      <c r="I30" s="36">
        <f>SUM(I26:I29)</f>
        <v>9.99</v>
      </c>
      <c r="J30" s="36">
        <f>SUM(J26:J29)</f>
        <v>32.2</v>
      </c>
      <c r="K30" s="185">
        <f>SUM(K26:K29)</f>
        <v>60.76</v>
      </c>
      <c r="L30" s="185"/>
      <c r="M30" s="185">
        <f>SUM(M26:M29)</f>
        <v>8.13978</v>
      </c>
    </row>
    <row r="31" spans="1:13" ht="39.75" customHeight="1" thickBot="1">
      <c r="A31" s="789"/>
      <c r="B31" s="789"/>
      <c r="C31" s="789"/>
      <c r="D31" s="789"/>
      <c r="E31" s="789"/>
      <c r="F31" s="789"/>
      <c r="G31" s="36"/>
      <c r="H31" s="36"/>
      <c r="I31" s="36"/>
      <c r="J31" s="185"/>
      <c r="K31" s="185"/>
      <c r="L31" s="185"/>
      <c r="M31" s="320">
        <f t="shared" si="0"/>
        <v>0</v>
      </c>
    </row>
    <row r="32" spans="1:13" ht="39.75" customHeight="1" thickBot="1">
      <c r="A32" s="795" t="s">
        <v>142</v>
      </c>
      <c r="B32" s="720">
        <v>200</v>
      </c>
      <c r="C32" s="720">
        <v>10</v>
      </c>
      <c r="D32" s="133" t="s">
        <v>107</v>
      </c>
      <c r="E32" s="70">
        <v>15</v>
      </c>
      <c r="F32" s="70">
        <v>15</v>
      </c>
      <c r="G32" s="70">
        <v>3.03</v>
      </c>
      <c r="H32" s="70">
        <v>0.42</v>
      </c>
      <c r="I32" s="70"/>
      <c r="J32" s="187"/>
      <c r="K32" s="187">
        <v>15.9</v>
      </c>
      <c r="L32" s="210">
        <v>429</v>
      </c>
      <c r="M32" s="355">
        <f>E32*L32/1000</f>
        <v>6.435</v>
      </c>
    </row>
    <row r="33" spans="1:13" ht="39.75" customHeight="1" thickBot="1">
      <c r="A33" s="842"/>
      <c r="B33" s="842"/>
      <c r="C33" s="721"/>
      <c r="D33" s="51" t="s">
        <v>102</v>
      </c>
      <c r="E33" s="44">
        <v>80</v>
      </c>
      <c r="F33" s="44">
        <v>56</v>
      </c>
      <c r="G33" s="44">
        <v>1.01</v>
      </c>
      <c r="H33" s="44">
        <v>0.22</v>
      </c>
      <c r="I33" s="44">
        <v>9.13</v>
      </c>
      <c r="J33" s="196">
        <v>12.86</v>
      </c>
      <c r="K33" s="196">
        <v>44.8</v>
      </c>
      <c r="L33" s="327">
        <v>17.6</v>
      </c>
      <c r="M33" s="320">
        <f t="shared" si="0"/>
        <v>1.408</v>
      </c>
    </row>
    <row r="34" spans="1:13" ht="39.75" customHeight="1" thickBot="1">
      <c r="A34" s="842"/>
      <c r="B34" s="842"/>
      <c r="C34" s="721"/>
      <c r="D34" s="52" t="s">
        <v>117</v>
      </c>
      <c r="E34" s="170">
        <v>60</v>
      </c>
      <c r="F34" s="170">
        <v>48</v>
      </c>
      <c r="G34" s="170">
        <v>0.86</v>
      </c>
      <c r="H34" s="170">
        <v>0.04</v>
      </c>
      <c r="I34" s="170">
        <v>2.26</v>
      </c>
      <c r="J34" s="180">
        <v>8.64</v>
      </c>
      <c r="K34" s="180">
        <v>13</v>
      </c>
      <c r="L34" s="327">
        <v>20.9</v>
      </c>
      <c r="M34" s="320">
        <f t="shared" si="0"/>
        <v>1.254</v>
      </c>
    </row>
    <row r="35" spans="1:13" ht="39.75" customHeight="1" thickBot="1">
      <c r="A35" s="842"/>
      <c r="B35" s="842"/>
      <c r="C35" s="721"/>
      <c r="D35" s="52" t="s">
        <v>105</v>
      </c>
      <c r="E35" s="47">
        <v>15</v>
      </c>
      <c r="F35" s="47">
        <v>12</v>
      </c>
      <c r="G35" s="47">
        <v>0.03</v>
      </c>
      <c r="H35" s="47"/>
      <c r="I35" s="47">
        <v>0.87</v>
      </c>
      <c r="J35" s="162">
        <v>0.6</v>
      </c>
      <c r="K35" s="162">
        <v>4.1</v>
      </c>
      <c r="L35" s="327">
        <v>20.9</v>
      </c>
      <c r="M35" s="320">
        <f t="shared" si="0"/>
        <v>0.3135</v>
      </c>
    </row>
    <row r="36" spans="1:13" ht="39.75" customHeight="1" thickBot="1">
      <c r="A36" s="842"/>
      <c r="B36" s="842"/>
      <c r="C36" s="721"/>
      <c r="D36" s="52" t="s">
        <v>106</v>
      </c>
      <c r="E36" s="47">
        <v>7</v>
      </c>
      <c r="F36" s="47">
        <v>6</v>
      </c>
      <c r="G36" s="47">
        <v>0.09</v>
      </c>
      <c r="H36" s="47"/>
      <c r="I36" s="47">
        <v>0.56</v>
      </c>
      <c r="J36" s="162">
        <v>0.46</v>
      </c>
      <c r="K36" s="162">
        <v>2.6</v>
      </c>
      <c r="L36" s="327">
        <v>24.2</v>
      </c>
      <c r="M36" s="320">
        <f t="shared" si="0"/>
        <v>0.1694</v>
      </c>
    </row>
    <row r="37" spans="1:13" ht="39.75" customHeight="1" thickBot="1">
      <c r="A37" s="839"/>
      <c r="B37" s="839"/>
      <c r="C37" s="799"/>
      <c r="D37" s="52" t="s">
        <v>93</v>
      </c>
      <c r="E37" s="47">
        <v>2</v>
      </c>
      <c r="F37" s="47">
        <v>2</v>
      </c>
      <c r="G37" s="47"/>
      <c r="H37" s="47">
        <v>1.88</v>
      </c>
      <c r="I37" s="47"/>
      <c r="J37" s="162"/>
      <c r="K37" s="162">
        <v>17.46</v>
      </c>
      <c r="L37" s="327">
        <v>80.6</v>
      </c>
      <c r="M37" s="320">
        <f t="shared" si="0"/>
        <v>0.16119999999999998</v>
      </c>
    </row>
    <row r="38" spans="1:13" ht="39.75" customHeight="1" thickBot="1">
      <c r="A38" s="789"/>
      <c r="B38" s="789"/>
      <c r="C38" s="789"/>
      <c r="D38" s="789"/>
      <c r="E38" s="789"/>
      <c r="F38" s="789"/>
      <c r="G38" s="36">
        <f>SUM(G32:G37)</f>
        <v>5.0200000000000005</v>
      </c>
      <c r="H38" s="36">
        <f>SUM(H32:H37)</f>
        <v>2.56</v>
      </c>
      <c r="I38" s="36">
        <f>SUM(I32:I37)</f>
        <v>12.82</v>
      </c>
      <c r="J38" s="36">
        <f>SUM(J32:J37)</f>
        <v>22.560000000000002</v>
      </c>
      <c r="K38" s="185">
        <f>SUM(K32:K37)</f>
        <v>97.85999999999999</v>
      </c>
      <c r="L38" s="185"/>
      <c r="M38" s="185">
        <f>SUM(M32:M37)</f>
        <v>9.741099999999998</v>
      </c>
    </row>
    <row r="39" spans="1:13" ht="39.75" customHeight="1" thickBot="1">
      <c r="A39" s="789"/>
      <c r="B39" s="789"/>
      <c r="C39" s="789"/>
      <c r="D39" s="789"/>
      <c r="E39" s="789"/>
      <c r="F39" s="789"/>
      <c r="G39" s="36"/>
      <c r="H39" s="36"/>
      <c r="I39" s="36"/>
      <c r="J39" s="185"/>
      <c r="K39" s="185"/>
      <c r="L39" s="185"/>
      <c r="M39" s="320">
        <f t="shared" si="0"/>
        <v>0</v>
      </c>
    </row>
    <row r="40" spans="1:13" ht="0.75" customHeight="1" thickBot="1">
      <c r="A40" s="833" t="s">
        <v>414</v>
      </c>
      <c r="B40" s="752" t="s">
        <v>259</v>
      </c>
      <c r="C40" s="733">
        <v>54.53</v>
      </c>
      <c r="D40" s="172"/>
      <c r="E40" s="173"/>
      <c r="F40" s="173"/>
      <c r="G40" s="173"/>
      <c r="H40" s="173"/>
      <c r="I40" s="173"/>
      <c r="J40" s="182"/>
      <c r="K40" s="182"/>
      <c r="L40" s="239"/>
      <c r="M40" s="320">
        <f t="shared" si="0"/>
        <v>0</v>
      </c>
    </row>
    <row r="41" spans="1:13" ht="39.75" customHeight="1" thickBot="1">
      <c r="A41" s="818"/>
      <c r="B41" s="818"/>
      <c r="C41" s="756"/>
      <c r="D41" s="172" t="s">
        <v>129</v>
      </c>
      <c r="E41" s="173">
        <v>130</v>
      </c>
      <c r="F41" s="173">
        <v>75</v>
      </c>
      <c r="G41" s="173">
        <v>27.3</v>
      </c>
      <c r="H41" s="173">
        <v>5.28</v>
      </c>
      <c r="I41" s="173"/>
      <c r="J41" s="182"/>
      <c r="K41" s="182">
        <v>110.8</v>
      </c>
      <c r="L41" s="337">
        <v>242</v>
      </c>
      <c r="M41" s="320">
        <f t="shared" si="0"/>
        <v>31.46</v>
      </c>
    </row>
    <row r="42" spans="1:13" ht="39.75" customHeight="1" thickBot="1">
      <c r="A42" s="818"/>
      <c r="B42" s="818"/>
      <c r="C42" s="756"/>
      <c r="D42" s="172" t="s">
        <v>98</v>
      </c>
      <c r="E42" s="173">
        <v>10</v>
      </c>
      <c r="F42" s="173">
        <v>10</v>
      </c>
      <c r="G42" s="173">
        <v>0.28</v>
      </c>
      <c r="H42" s="173">
        <v>0.32</v>
      </c>
      <c r="I42" s="173">
        <v>0.47</v>
      </c>
      <c r="J42" s="182">
        <v>0.13</v>
      </c>
      <c r="K42" s="182">
        <v>5.9</v>
      </c>
      <c r="L42" s="239">
        <v>39.6</v>
      </c>
      <c r="M42" s="320">
        <f t="shared" si="0"/>
        <v>0.396</v>
      </c>
    </row>
    <row r="43" spans="1:13" ht="39.75" customHeight="1" thickBot="1">
      <c r="A43" s="818"/>
      <c r="B43" s="818"/>
      <c r="C43" s="756"/>
      <c r="D43" s="172" t="s">
        <v>106</v>
      </c>
      <c r="E43" s="171">
        <v>6</v>
      </c>
      <c r="F43" s="171">
        <v>4.8</v>
      </c>
      <c r="G43" s="171">
        <v>0.1</v>
      </c>
      <c r="H43" s="171"/>
      <c r="I43" s="171">
        <v>0.48</v>
      </c>
      <c r="J43" s="181">
        <v>0.45</v>
      </c>
      <c r="K43" s="181">
        <v>2.02</v>
      </c>
      <c r="L43" s="239">
        <v>24.2</v>
      </c>
      <c r="M43" s="320">
        <f t="shared" si="0"/>
        <v>0.1452</v>
      </c>
    </row>
    <row r="44" spans="1:13" ht="39.75" customHeight="1" thickBot="1">
      <c r="A44" s="818"/>
      <c r="B44" s="818"/>
      <c r="C44" s="756"/>
      <c r="D44" s="172" t="s">
        <v>46</v>
      </c>
      <c r="E44" s="173">
        <v>9</v>
      </c>
      <c r="F44" s="173">
        <v>9</v>
      </c>
      <c r="G44" s="173">
        <v>0.64</v>
      </c>
      <c r="H44" s="173">
        <v>0.1</v>
      </c>
      <c r="I44" s="173">
        <v>4.17</v>
      </c>
      <c r="J44" s="182"/>
      <c r="K44" s="182">
        <v>20.61</v>
      </c>
      <c r="L44" s="239">
        <v>60.18</v>
      </c>
      <c r="M44" s="320">
        <f t="shared" si="0"/>
        <v>0.54162</v>
      </c>
    </row>
    <row r="45" spans="1:13" ht="39.75" customHeight="1" thickBot="1">
      <c r="A45" s="818"/>
      <c r="B45" s="818"/>
      <c r="C45" s="756"/>
      <c r="D45" s="172" t="s">
        <v>186</v>
      </c>
      <c r="E45" s="170">
        <v>5</v>
      </c>
      <c r="F45" s="170">
        <v>5</v>
      </c>
      <c r="G45" s="170">
        <v>0.55</v>
      </c>
      <c r="H45" s="170">
        <v>0.08</v>
      </c>
      <c r="I45" s="170">
        <v>3.47</v>
      </c>
      <c r="J45" s="180"/>
      <c r="K45" s="180">
        <v>17.1</v>
      </c>
      <c r="L45" s="238">
        <v>57.2</v>
      </c>
      <c r="M45" s="320">
        <f t="shared" si="0"/>
        <v>0.286</v>
      </c>
    </row>
    <row r="46" spans="1:13" ht="39.75" customHeight="1" thickBot="1">
      <c r="A46" s="818"/>
      <c r="B46" s="818"/>
      <c r="C46" s="756"/>
      <c r="D46" s="169" t="s">
        <v>23</v>
      </c>
      <c r="E46" s="170">
        <v>4</v>
      </c>
      <c r="F46" s="170">
        <v>3.48</v>
      </c>
      <c r="G46" s="170">
        <v>0.64</v>
      </c>
      <c r="H46" s="170">
        <v>1.03</v>
      </c>
      <c r="I46" s="170">
        <v>0.01</v>
      </c>
      <c r="J46" s="180"/>
      <c r="K46" s="180">
        <v>11.5</v>
      </c>
      <c r="L46" s="238">
        <v>178.75</v>
      </c>
      <c r="M46" s="320">
        <f t="shared" si="0"/>
        <v>0.715</v>
      </c>
    </row>
    <row r="47" spans="1:13" ht="39.75" customHeight="1" thickBot="1">
      <c r="A47" s="818"/>
      <c r="B47" s="818"/>
      <c r="C47" s="756"/>
      <c r="D47" s="172" t="s">
        <v>99</v>
      </c>
      <c r="E47" s="49">
        <v>6</v>
      </c>
      <c r="F47" s="49">
        <v>6</v>
      </c>
      <c r="G47" s="49">
        <v>0.02</v>
      </c>
      <c r="H47" s="49">
        <v>4.71</v>
      </c>
      <c r="I47" s="49">
        <v>0.03</v>
      </c>
      <c r="J47" s="197"/>
      <c r="K47" s="197">
        <v>44.04</v>
      </c>
      <c r="L47" s="326">
        <v>429</v>
      </c>
      <c r="M47" s="320">
        <f t="shared" si="0"/>
        <v>2.574</v>
      </c>
    </row>
    <row r="48" spans="1:13" ht="39.75" customHeight="1" thickBot="1">
      <c r="A48" s="818"/>
      <c r="B48" s="818"/>
      <c r="C48" s="756"/>
      <c r="D48" s="172" t="s">
        <v>126</v>
      </c>
      <c r="E48" s="173">
        <v>4</v>
      </c>
      <c r="F48" s="173">
        <v>4</v>
      </c>
      <c r="G48" s="173"/>
      <c r="H48" s="173">
        <v>3.76</v>
      </c>
      <c r="I48" s="173"/>
      <c r="J48" s="182"/>
      <c r="K48" s="182">
        <v>34.92</v>
      </c>
      <c r="L48" s="239">
        <v>80.6</v>
      </c>
      <c r="M48" s="320">
        <f>L48*E48/1000</f>
        <v>0.32239999999999996</v>
      </c>
    </row>
    <row r="49" spans="1:13" ht="39.75" customHeight="1" thickBot="1">
      <c r="A49" s="818"/>
      <c r="B49" s="818"/>
      <c r="C49" s="756"/>
      <c r="D49" s="48" t="s">
        <v>102</v>
      </c>
      <c r="E49" s="49">
        <v>220</v>
      </c>
      <c r="F49" s="49">
        <v>154</v>
      </c>
      <c r="G49" s="49">
        <v>3.08</v>
      </c>
      <c r="H49" s="49">
        <v>0.62</v>
      </c>
      <c r="I49" s="49">
        <v>25.1</v>
      </c>
      <c r="J49" s="197">
        <v>31.7</v>
      </c>
      <c r="K49" s="197">
        <v>123.2</v>
      </c>
      <c r="L49" s="327">
        <v>17.6</v>
      </c>
      <c r="M49" s="334">
        <f>L49*E49/1000</f>
        <v>3.8720000000000003</v>
      </c>
    </row>
    <row r="50" spans="1:13" ht="39.75" customHeight="1" thickBot="1">
      <c r="A50" s="818"/>
      <c r="B50" s="818"/>
      <c r="C50" s="757"/>
      <c r="D50" s="48" t="s">
        <v>90</v>
      </c>
      <c r="E50" s="49">
        <v>40</v>
      </c>
      <c r="F50" s="49">
        <v>40</v>
      </c>
      <c r="G50" s="49">
        <v>1.12</v>
      </c>
      <c r="H50" s="49">
        <v>1.28</v>
      </c>
      <c r="I50" s="49">
        <v>1.87</v>
      </c>
      <c r="J50" s="197">
        <v>0.52</v>
      </c>
      <c r="K50" s="197">
        <v>23.2</v>
      </c>
      <c r="L50" s="327">
        <v>39.6</v>
      </c>
      <c r="M50" s="334">
        <f>L50*E50/1000</f>
        <v>1.584</v>
      </c>
    </row>
    <row r="51" spans="1:13" ht="39.75" customHeight="1" thickBot="1">
      <c r="A51" s="841"/>
      <c r="B51" s="841"/>
      <c r="C51" s="841"/>
      <c r="D51" s="841"/>
      <c r="E51" s="841"/>
      <c r="F51" s="841"/>
      <c r="G51" s="135">
        <f>SUM(G40:G50)</f>
        <v>33.730000000000004</v>
      </c>
      <c r="H51" s="135">
        <f>SUM(H40:H50)</f>
        <v>17.18</v>
      </c>
      <c r="I51" s="135">
        <f>SUM(I40:I50)</f>
        <v>35.6</v>
      </c>
      <c r="J51" s="135">
        <f>SUM(J40:J50)</f>
        <v>32.800000000000004</v>
      </c>
      <c r="K51" s="186">
        <f>SUM(K40:K50)</f>
        <v>393.28999999999996</v>
      </c>
      <c r="L51" s="186"/>
      <c r="M51" s="186">
        <f>SUM(M40:M50)</f>
        <v>41.896220000000014</v>
      </c>
    </row>
    <row r="52" spans="1:13" ht="36" customHeight="1" thickBot="1">
      <c r="A52" s="741" t="s">
        <v>267</v>
      </c>
      <c r="B52" s="725">
        <v>200</v>
      </c>
      <c r="C52" s="714">
        <v>67</v>
      </c>
      <c r="D52" s="280" t="s">
        <v>281</v>
      </c>
      <c r="E52" s="281">
        <v>5</v>
      </c>
      <c r="F52" s="281">
        <v>5</v>
      </c>
      <c r="G52" s="281"/>
      <c r="H52" s="281">
        <v>0.22</v>
      </c>
      <c r="I52" s="281">
        <v>0.31</v>
      </c>
      <c r="J52" s="281">
        <v>0.4</v>
      </c>
      <c r="K52" s="281">
        <v>13.95</v>
      </c>
      <c r="L52" s="238">
        <v>214.5</v>
      </c>
      <c r="M52" s="347">
        <f>L52*E52/1000</f>
        <v>1.0725</v>
      </c>
    </row>
    <row r="53" spans="1:13" ht="36" customHeight="1" thickBot="1">
      <c r="A53" s="741"/>
      <c r="B53" s="725"/>
      <c r="C53" s="715"/>
      <c r="D53" s="280" t="s">
        <v>269</v>
      </c>
      <c r="E53" s="281">
        <v>4</v>
      </c>
      <c r="F53" s="281">
        <v>4</v>
      </c>
      <c r="G53" s="281">
        <v>0.053</v>
      </c>
      <c r="H53" s="281"/>
      <c r="I53" s="281">
        <v>1.96</v>
      </c>
      <c r="J53" s="281">
        <v>0.36</v>
      </c>
      <c r="K53" s="281">
        <v>8.28</v>
      </c>
      <c r="L53" s="326">
        <v>203.5</v>
      </c>
      <c r="M53" s="347">
        <f>L53*E53/1000</f>
        <v>0.814</v>
      </c>
    </row>
    <row r="54" spans="1:13" ht="39.75" customHeight="1" thickBot="1">
      <c r="A54" s="741"/>
      <c r="B54" s="725"/>
      <c r="C54" s="716"/>
      <c r="D54" s="176" t="s">
        <v>100</v>
      </c>
      <c r="E54" s="171">
        <v>12</v>
      </c>
      <c r="F54" s="171">
        <v>12</v>
      </c>
      <c r="G54" s="171"/>
      <c r="H54" s="171"/>
      <c r="I54" s="171">
        <v>11.4</v>
      </c>
      <c r="J54" s="181"/>
      <c r="K54" s="181">
        <v>46.8</v>
      </c>
      <c r="L54" s="326">
        <v>43.89</v>
      </c>
      <c r="M54" s="347">
        <f>L54*E54/1000</f>
        <v>0.52668</v>
      </c>
    </row>
    <row r="55" spans="1:13" ht="39.75" customHeight="1" thickBot="1">
      <c r="A55" s="784"/>
      <c r="B55" s="785"/>
      <c r="C55" s="785"/>
      <c r="D55" s="785"/>
      <c r="E55" s="785"/>
      <c r="F55" s="786"/>
      <c r="G55" s="36">
        <f>SUM(G52,G54)</f>
        <v>0</v>
      </c>
      <c r="H55" s="36">
        <f>SUM(H52:H54)</f>
        <v>0.22</v>
      </c>
      <c r="I55" s="36">
        <f>SUM(I52:I54)</f>
        <v>13.67</v>
      </c>
      <c r="J55" s="36">
        <f>SUM(J52:J54)</f>
        <v>0.76</v>
      </c>
      <c r="K55" s="185">
        <f>SUM(K52:K54)</f>
        <v>69.03</v>
      </c>
      <c r="L55" s="185"/>
      <c r="M55" s="185">
        <f>SUM(M52:M54)</f>
        <v>2.4131799999999997</v>
      </c>
    </row>
    <row r="56" spans="1:13" ht="39.75" customHeight="1" thickBot="1">
      <c r="A56" s="50" t="s">
        <v>44</v>
      </c>
      <c r="B56" s="40">
        <v>35</v>
      </c>
      <c r="C56" s="40"/>
      <c r="D56" s="45" t="s">
        <v>25</v>
      </c>
      <c r="E56" s="46">
        <v>35</v>
      </c>
      <c r="F56" s="46">
        <v>35</v>
      </c>
      <c r="G56" s="46">
        <v>1.82</v>
      </c>
      <c r="H56" s="46">
        <v>0.42</v>
      </c>
      <c r="I56" s="46">
        <v>15.48</v>
      </c>
      <c r="J56" s="184"/>
      <c r="K56" s="184">
        <v>74.9</v>
      </c>
      <c r="L56" s="326">
        <v>53.16</v>
      </c>
      <c r="M56" s="320">
        <f t="shared" si="0"/>
        <v>1.8605999999999998</v>
      </c>
    </row>
    <row r="57" spans="1:13" ht="39.75" customHeight="1" thickBot="1">
      <c r="A57" s="798" t="s">
        <v>29</v>
      </c>
      <c r="B57" s="798"/>
      <c r="C57" s="798"/>
      <c r="D57" s="798"/>
      <c r="E57" s="798"/>
      <c r="F57" s="798"/>
      <c r="G57" s="36">
        <f>G30+G38+G51+G55+G56</f>
        <v>41.09</v>
      </c>
      <c r="H57" s="36">
        <f>H30+H38+H51+H55+H56</f>
        <v>20.54</v>
      </c>
      <c r="I57" s="36">
        <f>I30+I38+I51+I55+I56</f>
        <v>87.56</v>
      </c>
      <c r="J57" s="36">
        <f>J30+J38+J51+J55+J56</f>
        <v>88.32000000000001</v>
      </c>
      <c r="K57" s="185">
        <f>K30+K38+K51+K55+K56</f>
        <v>695.8399999999999</v>
      </c>
      <c r="L57" s="185"/>
      <c r="M57" s="185">
        <f>M30+M38+M51+M55+M56</f>
        <v>64.05088</v>
      </c>
    </row>
    <row r="58" spans="1:13" ht="39.75" customHeight="1" thickBot="1">
      <c r="A58" s="798" t="s">
        <v>26</v>
      </c>
      <c r="B58" s="798"/>
      <c r="C58" s="798"/>
      <c r="D58" s="798"/>
      <c r="E58" s="798"/>
      <c r="F58" s="798"/>
      <c r="G58" s="798"/>
      <c r="H58" s="798"/>
      <c r="I58" s="798"/>
      <c r="J58" s="782"/>
      <c r="K58" s="782"/>
      <c r="L58" s="331"/>
      <c r="M58" s="320">
        <f t="shared" si="0"/>
        <v>0</v>
      </c>
    </row>
    <row r="59" spans="1:13" ht="39.75" customHeight="1" thickBot="1">
      <c r="A59" s="834" t="s">
        <v>230</v>
      </c>
      <c r="B59" s="837">
        <v>70</v>
      </c>
      <c r="C59" s="456"/>
      <c r="D59" s="153" t="s">
        <v>89</v>
      </c>
      <c r="E59" s="167">
        <v>50</v>
      </c>
      <c r="F59" s="167">
        <v>50</v>
      </c>
      <c r="G59" s="167">
        <v>5.15</v>
      </c>
      <c r="H59" s="167">
        <v>0.55</v>
      </c>
      <c r="I59" s="167"/>
      <c r="J59" s="179"/>
      <c r="K59" s="179">
        <v>167</v>
      </c>
      <c r="L59" s="239">
        <v>27.5</v>
      </c>
      <c r="M59" s="320">
        <f t="shared" si="0"/>
        <v>1.375</v>
      </c>
    </row>
    <row r="60" spans="1:13" ht="39.75" customHeight="1" thickBot="1">
      <c r="A60" s="835"/>
      <c r="B60" s="835"/>
      <c r="C60" s="457"/>
      <c r="D60" s="154" t="s">
        <v>99</v>
      </c>
      <c r="E60" s="155">
        <v>7</v>
      </c>
      <c r="F60" s="155">
        <v>7</v>
      </c>
      <c r="G60" s="155">
        <v>0.02</v>
      </c>
      <c r="H60" s="155">
        <v>5.49</v>
      </c>
      <c r="I60" s="199">
        <v>0.03</v>
      </c>
      <c r="J60" s="333"/>
      <c r="K60" s="199">
        <v>51.38</v>
      </c>
      <c r="L60" s="238">
        <v>429</v>
      </c>
      <c r="M60" s="320">
        <f t="shared" si="0"/>
        <v>3.003</v>
      </c>
    </row>
    <row r="61" spans="1:13" ht="39.75" customHeight="1" thickBot="1">
      <c r="A61" s="835"/>
      <c r="B61" s="835"/>
      <c r="C61" s="457"/>
      <c r="D61" s="154" t="s">
        <v>126</v>
      </c>
      <c r="E61" s="155">
        <v>4</v>
      </c>
      <c r="F61" s="155">
        <v>4</v>
      </c>
      <c r="G61" s="155"/>
      <c r="H61" s="155">
        <v>3.75</v>
      </c>
      <c r="I61" s="199"/>
      <c r="J61" s="333"/>
      <c r="K61" s="199">
        <v>34.92</v>
      </c>
      <c r="L61" s="239">
        <v>80.6</v>
      </c>
      <c r="M61" s="320">
        <f t="shared" si="0"/>
        <v>0.32239999999999996</v>
      </c>
    </row>
    <row r="62" spans="1:13" ht="39.75" customHeight="1" thickBot="1">
      <c r="A62" s="835"/>
      <c r="B62" s="835"/>
      <c r="C62" s="457"/>
      <c r="D62" s="154" t="s">
        <v>90</v>
      </c>
      <c r="E62" s="155">
        <v>40</v>
      </c>
      <c r="F62" s="155">
        <v>40</v>
      </c>
      <c r="G62" s="155">
        <v>1.12</v>
      </c>
      <c r="H62" s="155">
        <v>1.28</v>
      </c>
      <c r="I62" s="199">
        <v>1.88</v>
      </c>
      <c r="J62" s="333">
        <v>0.52</v>
      </c>
      <c r="K62" s="199">
        <v>23.6</v>
      </c>
      <c r="L62" s="239">
        <v>39.6</v>
      </c>
      <c r="M62" s="320">
        <f t="shared" si="0"/>
        <v>1.584</v>
      </c>
    </row>
    <row r="63" spans="1:13" ht="39.75" customHeight="1" thickBot="1">
      <c r="A63" s="835"/>
      <c r="B63" s="835"/>
      <c r="C63" s="457">
        <v>70</v>
      </c>
      <c r="D63" s="154" t="s">
        <v>91</v>
      </c>
      <c r="E63" s="155">
        <v>4</v>
      </c>
      <c r="F63" s="155">
        <v>3.48</v>
      </c>
      <c r="G63" s="155">
        <v>0.64</v>
      </c>
      <c r="H63" s="155">
        <v>1.03</v>
      </c>
      <c r="I63" s="199">
        <v>0.01</v>
      </c>
      <c r="J63" s="333"/>
      <c r="K63" s="199">
        <v>11.5</v>
      </c>
      <c r="L63" s="238">
        <v>178.75</v>
      </c>
      <c r="M63" s="320">
        <f t="shared" si="0"/>
        <v>0.715</v>
      </c>
    </row>
    <row r="64" spans="1:13" ht="39.75" customHeight="1" thickBot="1">
      <c r="A64" s="835"/>
      <c r="B64" s="835"/>
      <c r="C64" s="457"/>
      <c r="D64" s="154" t="s">
        <v>92</v>
      </c>
      <c r="E64" s="155">
        <v>5</v>
      </c>
      <c r="F64" s="155">
        <v>5</v>
      </c>
      <c r="G64" s="155"/>
      <c r="H64" s="155"/>
      <c r="I64" s="199">
        <v>4.77</v>
      </c>
      <c r="J64" s="333"/>
      <c r="K64" s="199">
        <v>19.5</v>
      </c>
      <c r="L64" s="239">
        <v>43.89</v>
      </c>
      <c r="M64" s="320">
        <f t="shared" si="0"/>
        <v>0.21944999999999998</v>
      </c>
    </row>
    <row r="65" spans="1:13" ht="39.75" customHeight="1" thickBot="1">
      <c r="A65" s="836"/>
      <c r="B65" s="836"/>
      <c r="C65" s="458"/>
      <c r="D65" s="154" t="s">
        <v>95</v>
      </c>
      <c r="E65" s="170">
        <v>0.0002</v>
      </c>
      <c r="F65" s="170">
        <v>0.0002</v>
      </c>
      <c r="G65" s="152"/>
      <c r="H65" s="152"/>
      <c r="I65" s="152"/>
      <c r="J65" s="461"/>
      <c r="K65" s="200"/>
      <c r="L65" s="238">
        <v>341</v>
      </c>
      <c r="M65" s="320">
        <f>L65*E65/10</f>
        <v>0.00682</v>
      </c>
    </row>
    <row r="66" spans="1:13" ht="39.75" customHeight="1" thickBot="1">
      <c r="A66" s="789"/>
      <c r="B66" s="789"/>
      <c r="C66" s="789"/>
      <c r="D66" s="789"/>
      <c r="E66" s="789"/>
      <c r="F66" s="789"/>
      <c r="G66" s="36">
        <f>SUM(G59:G65)</f>
        <v>6.93</v>
      </c>
      <c r="H66" s="36">
        <f>SUM(H59:H65)</f>
        <v>12.099999999999998</v>
      </c>
      <c r="I66" s="36">
        <f>SUM(I59:I65)</f>
        <v>6.6899999999999995</v>
      </c>
      <c r="J66" s="36">
        <f>SUM(J59:J65)</f>
        <v>0.52</v>
      </c>
      <c r="K66" s="185">
        <f>SUM(K59:K65)</f>
        <v>307.90000000000003</v>
      </c>
      <c r="L66" s="185"/>
      <c r="M66" s="185">
        <f>SUM(M59:M65)</f>
        <v>7.22567</v>
      </c>
    </row>
    <row r="67" spans="1:13" ht="38.25" thickBot="1">
      <c r="A67" s="395"/>
      <c r="B67" s="396"/>
      <c r="C67" s="396"/>
      <c r="D67" s="394"/>
      <c r="E67" s="281"/>
      <c r="F67" s="281"/>
      <c r="G67" s="281"/>
      <c r="H67" s="281"/>
      <c r="I67" s="281"/>
      <c r="J67" s="285"/>
      <c r="K67" s="285"/>
      <c r="L67" s="390"/>
      <c r="M67" s="325"/>
    </row>
    <row r="68" spans="1:13" ht="39.75" customHeight="1" thickBot="1">
      <c r="A68" s="833" t="s">
        <v>57</v>
      </c>
      <c r="B68" s="752">
        <v>200</v>
      </c>
      <c r="C68" s="733">
        <v>3</v>
      </c>
      <c r="D68" s="172" t="s">
        <v>145</v>
      </c>
      <c r="E68" s="173">
        <v>1</v>
      </c>
      <c r="F68" s="173">
        <v>1</v>
      </c>
      <c r="G68" s="173"/>
      <c r="H68" s="173"/>
      <c r="I68" s="173"/>
      <c r="J68" s="462"/>
      <c r="K68" s="182"/>
      <c r="L68" s="327">
        <v>473</v>
      </c>
      <c r="M68" s="320">
        <f>L68*E68/1000</f>
        <v>0.473</v>
      </c>
    </row>
    <row r="69" spans="1:13" ht="39.75" customHeight="1" thickBot="1">
      <c r="A69" s="818"/>
      <c r="B69" s="818"/>
      <c r="C69" s="756"/>
      <c r="D69" s="172" t="s">
        <v>92</v>
      </c>
      <c r="E69" s="171">
        <v>10</v>
      </c>
      <c r="F69" s="171">
        <v>10</v>
      </c>
      <c r="G69" s="171"/>
      <c r="H69" s="171"/>
      <c r="I69" s="181">
        <v>9.5</v>
      </c>
      <c r="J69" s="239"/>
      <c r="K69" s="181">
        <v>39</v>
      </c>
      <c r="L69" s="238">
        <v>43.89</v>
      </c>
      <c r="M69" s="320">
        <f>L69*E69/1000</f>
        <v>0.43889999999999996</v>
      </c>
    </row>
    <row r="70" spans="1:13" ht="39.75" customHeight="1" thickBot="1">
      <c r="A70" s="818"/>
      <c r="B70" s="818"/>
      <c r="C70" s="757"/>
      <c r="D70" s="172" t="s">
        <v>90</v>
      </c>
      <c r="E70" s="170">
        <v>100</v>
      </c>
      <c r="F70" s="170">
        <v>100</v>
      </c>
      <c r="G70" s="170">
        <v>2.8</v>
      </c>
      <c r="H70" s="170">
        <v>3.2</v>
      </c>
      <c r="I70" s="170">
        <v>4.7</v>
      </c>
      <c r="J70" s="463">
        <v>1.3</v>
      </c>
      <c r="K70" s="180">
        <v>59</v>
      </c>
      <c r="L70" s="326">
        <v>39.6</v>
      </c>
      <c r="M70" s="320">
        <f>L70*E70/1000</f>
        <v>3.96</v>
      </c>
    </row>
    <row r="71" spans="1:13" ht="39.75" customHeight="1" thickBot="1">
      <c r="A71" s="838"/>
      <c r="B71" s="839"/>
      <c r="C71" s="839"/>
      <c r="D71" s="839"/>
      <c r="E71" s="840"/>
      <c r="F71" s="840"/>
      <c r="G71" s="36">
        <f>SUM(G68:G70)</f>
        <v>2.8</v>
      </c>
      <c r="H71" s="36">
        <f>SUM(H68:H70)</f>
        <v>3.2</v>
      </c>
      <c r="I71" s="36">
        <f>SUM(I68:I70)</f>
        <v>14.2</v>
      </c>
      <c r="J71" s="36">
        <f>SUM(J68:J70)</f>
        <v>1.3</v>
      </c>
      <c r="K71" s="185">
        <f>SUM(K68:K70)</f>
        <v>98</v>
      </c>
      <c r="L71" s="185"/>
      <c r="M71" s="185">
        <f>SUM(M68:M70)</f>
        <v>4.8719</v>
      </c>
    </row>
    <row r="72" spans="1:13" ht="36" thickBot="1">
      <c r="A72" s="50" t="s">
        <v>263</v>
      </c>
      <c r="B72" s="41">
        <v>100</v>
      </c>
      <c r="C72" s="41"/>
      <c r="D72" s="45" t="s">
        <v>211</v>
      </c>
      <c r="E72" s="46">
        <v>100</v>
      </c>
      <c r="F72" s="46">
        <v>100</v>
      </c>
      <c r="G72" s="46">
        <v>14</v>
      </c>
      <c r="H72" s="46">
        <v>18</v>
      </c>
      <c r="I72" s="46">
        <v>0</v>
      </c>
      <c r="J72" s="184">
        <v>0.5</v>
      </c>
      <c r="K72" s="184">
        <v>232</v>
      </c>
      <c r="L72" s="326">
        <v>407</v>
      </c>
      <c r="M72" s="386">
        <f>L72*E72/1000</f>
        <v>40.7</v>
      </c>
    </row>
    <row r="73" spans="1:13" ht="39.75" customHeight="1" thickBot="1">
      <c r="A73" s="798" t="s">
        <v>31</v>
      </c>
      <c r="B73" s="798"/>
      <c r="C73" s="798"/>
      <c r="D73" s="798"/>
      <c r="E73" s="798"/>
      <c r="F73" s="798"/>
      <c r="G73" s="36">
        <f>G66+G67+G71+G72</f>
        <v>23.73</v>
      </c>
      <c r="H73" s="36">
        <f>H66+H67+H71</f>
        <v>15.299999999999997</v>
      </c>
      <c r="I73" s="36">
        <f>I66+I67+I71+I72</f>
        <v>20.89</v>
      </c>
      <c r="J73" s="36">
        <f>J66+J67+J71+J72</f>
        <v>2.3200000000000003</v>
      </c>
      <c r="K73" s="36">
        <f>K66+K67+K71+K72</f>
        <v>637.9000000000001</v>
      </c>
      <c r="L73" s="36"/>
      <c r="M73" s="36">
        <f>M66+M67+M71+M72</f>
        <v>52.79757000000001</v>
      </c>
    </row>
    <row r="74" spans="1:13" ht="39.75" customHeight="1" thickBot="1">
      <c r="A74" s="798" t="s">
        <v>32</v>
      </c>
      <c r="B74" s="798"/>
      <c r="C74" s="798"/>
      <c r="D74" s="798"/>
      <c r="E74" s="798"/>
      <c r="F74" s="798"/>
      <c r="G74" s="36">
        <f>G20+G24+G57+G73</f>
        <v>79.76</v>
      </c>
      <c r="H74" s="36">
        <f>H20+H24+H57+H73</f>
        <v>53.223</v>
      </c>
      <c r="I74" s="36">
        <f>I20+I24+I57+I73</f>
        <v>179.60000000000002</v>
      </c>
      <c r="J74" s="36">
        <f>J20+J24+J57+J73</f>
        <v>99.15</v>
      </c>
      <c r="K74" s="185">
        <f>K20+K24+K57+K73</f>
        <v>1846.1200000000001</v>
      </c>
      <c r="L74" s="606"/>
      <c r="M74" s="185">
        <f>M20+M24+M57+M73</f>
        <v>145.13365000000002</v>
      </c>
    </row>
    <row r="75" spans="1:12" ht="35.25">
      <c r="A75" s="21"/>
      <c r="B75" s="21"/>
      <c r="C75" s="21"/>
      <c r="D75" s="20"/>
      <c r="E75" s="22"/>
      <c r="F75" s="22"/>
      <c r="G75" s="22"/>
      <c r="H75" s="22"/>
      <c r="I75" s="22"/>
      <c r="J75" s="22"/>
      <c r="K75" s="22"/>
      <c r="L75" s="617"/>
    </row>
    <row r="76" ht="35.25">
      <c r="L76" s="386"/>
    </row>
    <row r="77" ht="35.25">
      <c r="L77" s="386"/>
    </row>
    <row r="78" ht="15">
      <c r="L78" s="22"/>
    </row>
  </sheetData>
  <sheetProtection/>
  <mergeCells count="46">
    <mergeCell ref="C32:C37"/>
    <mergeCell ref="A11:F11"/>
    <mergeCell ref="A12:A14"/>
    <mergeCell ref="A21:K21"/>
    <mergeCell ref="A15:F15"/>
    <mergeCell ref="C26:C29"/>
    <mergeCell ref="B52:B54"/>
    <mergeCell ref="A39:F39"/>
    <mergeCell ref="A30:F30"/>
    <mergeCell ref="A32:A37"/>
    <mergeCell ref="B32:B37"/>
    <mergeCell ref="A16:A18"/>
    <mergeCell ref="B26:B29"/>
    <mergeCell ref="A20:F20"/>
    <mergeCell ref="A26:A29"/>
    <mergeCell ref="C16:C18"/>
    <mergeCell ref="C68:C70"/>
    <mergeCell ref="A31:F31"/>
    <mergeCell ref="C52:C54"/>
    <mergeCell ref="A51:F51"/>
    <mergeCell ref="A55:F55"/>
    <mergeCell ref="A52:A54"/>
    <mergeCell ref="A40:A50"/>
    <mergeCell ref="A38:F38"/>
    <mergeCell ref="C40:C50"/>
    <mergeCell ref="A66:F66"/>
    <mergeCell ref="A74:F74"/>
    <mergeCell ref="A57:F57"/>
    <mergeCell ref="A58:K58"/>
    <mergeCell ref="A59:A65"/>
    <mergeCell ref="B59:B65"/>
    <mergeCell ref="B40:B50"/>
    <mergeCell ref="A71:F71"/>
    <mergeCell ref="A73:F73"/>
    <mergeCell ref="A68:A70"/>
    <mergeCell ref="B68:B70"/>
    <mergeCell ref="A5:K5"/>
    <mergeCell ref="A7:K7"/>
    <mergeCell ref="A8:A10"/>
    <mergeCell ref="A25:K25"/>
    <mergeCell ref="B8:B10"/>
    <mergeCell ref="B12:B14"/>
    <mergeCell ref="B16:B18"/>
    <mergeCell ref="A19:F19"/>
    <mergeCell ref="C8:C10"/>
    <mergeCell ref="C12:C14"/>
  </mergeCells>
  <printOptions/>
  <pageMargins left="0.7" right="0.7" top="0.75" bottom="0.39" header="0.3" footer="0.3"/>
  <pageSetup horizontalDpi="600" verticalDpi="600" orientation="portrait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33" zoomScaleSheetLayoutView="33" zoomScalePageLayoutView="0" workbookViewId="0" topLeftCell="A43">
      <selection activeCell="B11" sqref="B11:B13"/>
    </sheetView>
  </sheetViews>
  <sheetFormatPr defaultColWidth="9.140625" defaultRowHeight="15"/>
  <cols>
    <col min="1" max="1" width="52.00390625" style="3" customWidth="1"/>
    <col min="2" max="3" width="22.7109375" style="3" customWidth="1"/>
    <col min="4" max="4" width="60.28125" style="0" customWidth="1"/>
    <col min="5" max="8" width="20.7109375" style="2" customWidth="1"/>
    <col min="9" max="9" width="24.7109375" style="2" customWidth="1"/>
    <col min="10" max="10" width="20.7109375" style="2" customWidth="1"/>
    <col min="11" max="12" width="28.57421875" style="2" customWidth="1"/>
    <col min="13" max="13" width="20.57421875" style="0" customWidth="1"/>
  </cols>
  <sheetData>
    <row r="1" spans="1:13" ht="51.75" customHeight="1">
      <c r="A1" s="17"/>
      <c r="B1" s="18"/>
      <c r="C1" s="18"/>
      <c r="D1" s="62" t="s">
        <v>166</v>
      </c>
      <c r="E1" s="63"/>
      <c r="F1" s="63"/>
      <c r="G1" s="64"/>
      <c r="H1" s="64"/>
      <c r="I1" s="19"/>
      <c r="J1" s="19"/>
      <c r="K1" s="25" t="s">
        <v>443</v>
      </c>
      <c r="L1" s="25"/>
      <c r="M1" s="183"/>
    </row>
    <row r="2" spans="1:13" ht="33.75" customHeight="1" thickBot="1">
      <c r="A2" s="54"/>
      <c r="B2" s="29" t="s">
        <v>135</v>
      </c>
      <c r="C2" s="29"/>
      <c r="D2" s="39" t="s">
        <v>150</v>
      </c>
      <c r="E2" s="30"/>
      <c r="F2" s="30"/>
      <c r="G2" s="30"/>
      <c r="H2" s="30"/>
      <c r="I2" s="30"/>
      <c r="J2" s="30"/>
      <c r="K2" s="30"/>
      <c r="L2" s="30"/>
      <c r="M2" s="183"/>
    </row>
    <row r="3" spans="1:13" ht="67.5" customHeight="1" thickBot="1">
      <c r="A3" s="40" t="s">
        <v>0</v>
      </c>
      <c r="B3" s="40" t="s">
        <v>1</v>
      </c>
      <c r="C3" s="455" t="s">
        <v>285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59" t="s">
        <v>284</v>
      </c>
      <c r="K3" s="195" t="s">
        <v>8</v>
      </c>
      <c r="L3" s="330" t="s">
        <v>260</v>
      </c>
      <c r="M3" s="329" t="s">
        <v>237</v>
      </c>
    </row>
    <row r="4" spans="1:13" ht="39.75" customHeight="1" thickBot="1">
      <c r="A4" s="798" t="s">
        <v>9</v>
      </c>
      <c r="B4" s="798"/>
      <c r="C4" s="798"/>
      <c r="D4" s="798"/>
      <c r="E4" s="798"/>
      <c r="F4" s="798"/>
      <c r="G4" s="798"/>
      <c r="H4" s="798"/>
      <c r="I4" s="798"/>
      <c r="J4" s="782"/>
      <c r="K4" s="782"/>
      <c r="L4" s="331"/>
      <c r="M4" s="320"/>
    </row>
    <row r="5" spans="1:13" ht="39.75" customHeight="1" thickBot="1">
      <c r="A5" s="50" t="s">
        <v>10</v>
      </c>
      <c r="B5" s="41">
        <v>70</v>
      </c>
      <c r="C5" s="41"/>
      <c r="D5" s="48" t="s">
        <v>97</v>
      </c>
      <c r="E5" s="555">
        <v>70</v>
      </c>
      <c r="F5" s="167">
        <v>63</v>
      </c>
      <c r="G5" s="167">
        <v>0.28</v>
      </c>
      <c r="H5" s="167">
        <v>0.19</v>
      </c>
      <c r="I5" s="167">
        <v>5.67</v>
      </c>
      <c r="J5" s="179">
        <v>3.15</v>
      </c>
      <c r="K5" s="179">
        <v>26.46</v>
      </c>
      <c r="L5" s="327">
        <v>121</v>
      </c>
      <c r="M5" s="342">
        <f>E5*L5/1000</f>
        <v>8.47</v>
      </c>
    </row>
    <row r="6" spans="1:13" ht="39.75" customHeight="1" thickBot="1">
      <c r="A6" s="789"/>
      <c r="B6" s="789"/>
      <c r="C6" s="789"/>
      <c r="D6" s="789"/>
      <c r="E6" s="789"/>
      <c r="F6" s="789"/>
      <c r="G6" s="789"/>
      <c r="H6" s="789"/>
      <c r="I6" s="789"/>
      <c r="J6" s="784"/>
      <c r="K6" s="784"/>
      <c r="L6" s="326"/>
      <c r="M6" s="320"/>
    </row>
    <row r="7" spans="1:13" ht="39.75" customHeight="1" thickBot="1">
      <c r="A7" s="734" t="s">
        <v>58</v>
      </c>
      <c r="B7" s="727">
        <v>80</v>
      </c>
      <c r="C7" s="720">
        <v>5</v>
      </c>
      <c r="D7" s="45" t="s">
        <v>59</v>
      </c>
      <c r="E7" s="46">
        <v>40</v>
      </c>
      <c r="F7" s="46">
        <v>34.8</v>
      </c>
      <c r="G7" s="46">
        <v>5.08</v>
      </c>
      <c r="H7" s="46">
        <v>4</v>
      </c>
      <c r="I7" s="46">
        <v>0.24</v>
      </c>
      <c r="J7" s="184"/>
      <c r="K7" s="184">
        <v>54.64</v>
      </c>
      <c r="L7" s="326">
        <v>178.75</v>
      </c>
      <c r="M7" s="320">
        <f>L7*E7/1000</f>
        <v>7.15</v>
      </c>
    </row>
    <row r="8" spans="1:13" ht="39.75" customHeight="1" thickBot="1">
      <c r="A8" s="734"/>
      <c r="B8" s="727"/>
      <c r="C8" s="721"/>
      <c r="D8" s="45" t="s">
        <v>24</v>
      </c>
      <c r="E8" s="46">
        <v>50</v>
      </c>
      <c r="F8" s="46">
        <v>50</v>
      </c>
      <c r="G8" s="46">
        <v>1.4</v>
      </c>
      <c r="H8" s="46">
        <v>1.6</v>
      </c>
      <c r="I8" s="46">
        <v>2.35</v>
      </c>
      <c r="J8" s="184">
        <v>0.65</v>
      </c>
      <c r="K8" s="184">
        <v>29.5</v>
      </c>
      <c r="L8" s="326">
        <v>39.6</v>
      </c>
      <c r="M8" s="320">
        <f aca="true" t="shared" si="0" ref="M8:M64">L8*E8/1000</f>
        <v>1.98</v>
      </c>
    </row>
    <row r="9" spans="1:13" ht="39.75" customHeight="1" thickBot="1">
      <c r="A9" s="734"/>
      <c r="B9" s="727"/>
      <c r="C9" s="799"/>
      <c r="D9" s="45" t="s">
        <v>11</v>
      </c>
      <c r="E9" s="46">
        <v>3</v>
      </c>
      <c r="F9" s="46">
        <v>3</v>
      </c>
      <c r="G9" s="46">
        <v>0.01</v>
      </c>
      <c r="H9" s="46">
        <v>2.35</v>
      </c>
      <c r="I9" s="46">
        <v>0.01</v>
      </c>
      <c r="J9" s="184"/>
      <c r="K9" s="184">
        <v>22.02</v>
      </c>
      <c r="L9" s="326">
        <v>429</v>
      </c>
      <c r="M9" s="320">
        <f t="shared" si="0"/>
        <v>1.287</v>
      </c>
    </row>
    <row r="10" spans="1:13" ht="39.75" customHeight="1" thickBot="1">
      <c r="A10" s="789"/>
      <c r="B10" s="789"/>
      <c r="C10" s="789"/>
      <c r="D10" s="789"/>
      <c r="E10" s="789"/>
      <c r="F10" s="789"/>
      <c r="G10" s="36">
        <f>SUM(G7:G9)</f>
        <v>6.49</v>
      </c>
      <c r="H10" s="36">
        <f>SUM(H7:H9)</f>
        <v>7.949999999999999</v>
      </c>
      <c r="I10" s="36">
        <f>SUM(I7:I9)</f>
        <v>2.5999999999999996</v>
      </c>
      <c r="J10" s="36">
        <f>SUM(J7:J9)</f>
        <v>0.65</v>
      </c>
      <c r="K10" s="185">
        <f>SUM(K7:K9)</f>
        <v>106.16</v>
      </c>
      <c r="L10" s="185"/>
      <c r="M10" s="185">
        <f>SUM(M7:M9)</f>
        <v>10.417000000000002</v>
      </c>
    </row>
    <row r="11" spans="1:13" ht="51" customHeight="1" thickBot="1">
      <c r="A11" s="795" t="s">
        <v>402</v>
      </c>
      <c r="B11" s="754" t="s">
        <v>447</v>
      </c>
      <c r="C11" s="413"/>
      <c r="D11" s="48" t="s">
        <v>46</v>
      </c>
      <c r="E11" s="49">
        <v>30</v>
      </c>
      <c r="F11" s="49">
        <v>30</v>
      </c>
      <c r="G11" s="49">
        <v>2.13</v>
      </c>
      <c r="H11" s="49">
        <v>0.33</v>
      </c>
      <c r="I11" s="49">
        <v>13.9</v>
      </c>
      <c r="J11" s="197"/>
      <c r="K11" s="197">
        <v>68.7</v>
      </c>
      <c r="L11" s="327">
        <v>60.18</v>
      </c>
      <c r="M11" s="320">
        <f t="shared" si="0"/>
        <v>1.8054000000000001</v>
      </c>
    </row>
    <row r="12" spans="1:13" ht="42.75" customHeight="1" thickBot="1">
      <c r="A12" s="796"/>
      <c r="B12" s="787"/>
      <c r="C12" s="546"/>
      <c r="D12" s="71" t="s">
        <v>235</v>
      </c>
      <c r="E12" s="397">
        <v>5</v>
      </c>
      <c r="F12" s="46">
        <v>5</v>
      </c>
      <c r="G12" s="46">
        <v>1.3</v>
      </c>
      <c r="H12" s="46">
        <v>2.58</v>
      </c>
      <c r="I12" s="46">
        <v>1.29</v>
      </c>
      <c r="J12" s="184">
        <v>0.13</v>
      </c>
      <c r="K12" s="184">
        <v>16.9</v>
      </c>
      <c r="L12" s="343">
        <v>418</v>
      </c>
      <c r="M12" s="320">
        <f t="shared" si="0"/>
        <v>2.09</v>
      </c>
    </row>
    <row r="13" spans="1:13" ht="39.75" customHeight="1" thickBot="1">
      <c r="A13" s="830"/>
      <c r="B13" s="755"/>
      <c r="C13" s="414"/>
      <c r="D13" s="48" t="s">
        <v>99</v>
      </c>
      <c r="E13" s="46">
        <v>5</v>
      </c>
      <c r="F13" s="46">
        <v>5</v>
      </c>
      <c r="G13" s="46">
        <v>0.02</v>
      </c>
      <c r="H13" s="46">
        <v>3.92</v>
      </c>
      <c r="I13" s="46">
        <v>0.02</v>
      </c>
      <c r="J13" s="184"/>
      <c r="K13" s="184">
        <v>36.7</v>
      </c>
      <c r="L13" s="326">
        <v>429</v>
      </c>
      <c r="M13" s="320">
        <f t="shared" si="0"/>
        <v>2.145</v>
      </c>
    </row>
    <row r="14" spans="1:13" ht="39.75" customHeight="1" thickBot="1">
      <c r="A14" s="789"/>
      <c r="B14" s="789"/>
      <c r="C14" s="789"/>
      <c r="D14" s="789"/>
      <c r="E14" s="789"/>
      <c r="F14" s="789"/>
      <c r="G14" s="36">
        <f>SUM(G11:G13)</f>
        <v>3.4499999999999997</v>
      </c>
      <c r="H14" s="36">
        <f>SUM(H11:H13)</f>
        <v>6.83</v>
      </c>
      <c r="I14" s="36">
        <f>SUM(I11:I13)</f>
        <v>15.21</v>
      </c>
      <c r="J14" s="36">
        <f>SUM(J11:J13)</f>
        <v>0.13</v>
      </c>
      <c r="K14" s="185">
        <f>SUM(K11:K13)</f>
        <v>122.3</v>
      </c>
      <c r="L14" s="185"/>
      <c r="M14" s="185">
        <f>SUM(M11:M13)</f>
        <v>6.0404</v>
      </c>
    </row>
    <row r="15" spans="1:13" ht="39.75" customHeight="1" thickBot="1">
      <c r="A15" s="776" t="s">
        <v>270</v>
      </c>
      <c r="B15" s="727">
        <v>150</v>
      </c>
      <c r="C15" s="720">
        <v>16</v>
      </c>
      <c r="D15" s="48" t="s">
        <v>271</v>
      </c>
      <c r="E15" s="46">
        <v>1</v>
      </c>
      <c r="F15" s="46">
        <v>1</v>
      </c>
      <c r="G15" s="46"/>
      <c r="H15" s="46"/>
      <c r="I15" s="46">
        <v>0.64</v>
      </c>
      <c r="J15" s="184"/>
      <c r="K15" s="184">
        <v>2.94</v>
      </c>
      <c r="L15" s="326">
        <v>1100</v>
      </c>
      <c r="M15" s="320">
        <f t="shared" si="0"/>
        <v>1.1</v>
      </c>
    </row>
    <row r="16" spans="1:13" ht="39.75" customHeight="1" thickBot="1">
      <c r="A16" s="728"/>
      <c r="B16" s="728"/>
      <c r="C16" s="721"/>
      <c r="D16" s="48" t="s">
        <v>98</v>
      </c>
      <c r="E16" s="170">
        <v>100</v>
      </c>
      <c r="F16" s="170">
        <v>100</v>
      </c>
      <c r="G16" s="170">
        <v>2.8</v>
      </c>
      <c r="H16" s="170">
        <v>3.2</v>
      </c>
      <c r="I16" s="170">
        <v>4.7</v>
      </c>
      <c r="J16" s="180">
        <v>1.3</v>
      </c>
      <c r="K16" s="180">
        <v>59</v>
      </c>
      <c r="L16" s="238">
        <v>39.6</v>
      </c>
      <c r="M16" s="320">
        <f t="shared" si="0"/>
        <v>3.96</v>
      </c>
    </row>
    <row r="17" spans="1:13" ht="39.75" customHeight="1" thickBot="1">
      <c r="A17" s="728"/>
      <c r="B17" s="728"/>
      <c r="C17" s="799"/>
      <c r="D17" s="48" t="s">
        <v>92</v>
      </c>
      <c r="E17" s="46">
        <v>8</v>
      </c>
      <c r="F17" s="46">
        <v>8</v>
      </c>
      <c r="G17" s="46"/>
      <c r="H17" s="46"/>
      <c r="I17" s="46">
        <v>7.64</v>
      </c>
      <c r="J17" s="184"/>
      <c r="K17" s="184">
        <v>31.2</v>
      </c>
      <c r="L17" s="326">
        <v>43.89</v>
      </c>
      <c r="M17" s="320">
        <f t="shared" si="0"/>
        <v>0.35112</v>
      </c>
    </row>
    <row r="18" spans="1:13" ht="39.75" customHeight="1" thickBot="1">
      <c r="A18" s="789"/>
      <c r="B18" s="789"/>
      <c r="C18" s="789"/>
      <c r="D18" s="789"/>
      <c r="E18" s="789"/>
      <c r="F18" s="789"/>
      <c r="G18" s="36">
        <f>SUM(G15:G17)</f>
        <v>2.8</v>
      </c>
      <c r="H18" s="36">
        <f>SUM(H15:H17)</f>
        <v>3.2</v>
      </c>
      <c r="I18" s="36">
        <f>SUM(I15:I17)</f>
        <v>12.98</v>
      </c>
      <c r="J18" s="36">
        <f>SUM(J15:J17)</f>
        <v>1.3</v>
      </c>
      <c r="K18" s="185">
        <f>SUM(K15:K17)</f>
        <v>93.14</v>
      </c>
      <c r="L18" s="185"/>
      <c r="M18" s="185">
        <f>SUM(M15:M17)</f>
        <v>5.41112</v>
      </c>
    </row>
    <row r="19" spans="1:13" ht="39.75" customHeight="1" thickBot="1">
      <c r="A19" s="798" t="s">
        <v>30</v>
      </c>
      <c r="B19" s="798"/>
      <c r="C19" s="798"/>
      <c r="D19" s="798"/>
      <c r="E19" s="798"/>
      <c r="F19" s="798"/>
      <c r="G19" s="36">
        <f>G5+G10+G14+G18</f>
        <v>13.02</v>
      </c>
      <c r="H19" s="36">
        <f>H5+H10+H14+H18</f>
        <v>18.169999999999998</v>
      </c>
      <c r="I19" s="36">
        <f>I5+I10+I14+I18</f>
        <v>36.46</v>
      </c>
      <c r="J19" s="36">
        <f>J5+J10+J14+J18</f>
        <v>5.2299999999999995</v>
      </c>
      <c r="K19" s="185">
        <f>K5+K10+K14+K18</f>
        <v>348.06</v>
      </c>
      <c r="L19" s="185"/>
      <c r="M19" s="185">
        <f>M5+M10+M14+M18</f>
        <v>30.33852</v>
      </c>
    </row>
    <row r="20" spans="1:13" ht="39.75" customHeight="1" thickBot="1">
      <c r="A20" s="798" t="s">
        <v>14</v>
      </c>
      <c r="B20" s="798"/>
      <c r="C20" s="798"/>
      <c r="D20" s="798"/>
      <c r="E20" s="798"/>
      <c r="F20" s="798"/>
      <c r="G20" s="798"/>
      <c r="H20" s="798"/>
      <c r="I20" s="798"/>
      <c r="J20" s="782"/>
      <c r="K20" s="782"/>
      <c r="L20" s="331"/>
      <c r="M20" s="320">
        <f t="shared" si="0"/>
        <v>0</v>
      </c>
    </row>
    <row r="21" spans="1:13" ht="39.75" customHeight="1" thickBot="1">
      <c r="A21" s="50" t="s">
        <v>45</v>
      </c>
      <c r="B21" s="707">
        <v>200</v>
      </c>
      <c r="C21" s="707"/>
      <c r="D21" s="280" t="s">
        <v>15</v>
      </c>
      <c r="E21" s="281">
        <v>200</v>
      </c>
      <c r="F21" s="281">
        <v>200</v>
      </c>
      <c r="G21" s="281"/>
      <c r="H21" s="281"/>
      <c r="I21" s="282">
        <v>14</v>
      </c>
      <c r="J21" s="460">
        <v>4</v>
      </c>
      <c r="K21" s="283">
        <v>56</v>
      </c>
      <c r="L21" s="324">
        <v>66</v>
      </c>
      <c r="M21" s="342">
        <f>L21*E21/1000</f>
        <v>13.2</v>
      </c>
    </row>
    <row r="22" spans="1:13" ht="39.75" customHeight="1" thickBot="1">
      <c r="A22" s="50"/>
      <c r="B22" s="41"/>
      <c r="C22" s="41"/>
      <c r="D22" s="48"/>
      <c r="E22" s="555"/>
      <c r="F22" s="167"/>
      <c r="G22" s="167"/>
      <c r="H22" s="167"/>
      <c r="I22" s="167"/>
      <c r="J22" s="179"/>
      <c r="K22" s="179"/>
      <c r="L22" s="327"/>
      <c r="M22" s="342"/>
    </row>
    <row r="23" spans="1:13" ht="39.75" customHeight="1" thickBot="1">
      <c r="A23" s="42"/>
      <c r="B23" s="168"/>
      <c r="C23" s="168"/>
      <c r="D23" s="169"/>
      <c r="E23" s="170"/>
      <c r="F23" s="170"/>
      <c r="G23" s="170">
        <f>SUM(G21:G22)</f>
        <v>0</v>
      </c>
      <c r="H23" s="170">
        <f aca="true" t="shared" si="1" ref="H23:M23">SUM(H21:H22)</f>
        <v>0</v>
      </c>
      <c r="I23" s="170">
        <f t="shared" si="1"/>
        <v>14</v>
      </c>
      <c r="J23" s="170">
        <f t="shared" si="1"/>
        <v>4</v>
      </c>
      <c r="K23" s="170">
        <f t="shared" si="1"/>
        <v>56</v>
      </c>
      <c r="L23" s="170">
        <f t="shared" si="1"/>
        <v>66</v>
      </c>
      <c r="M23" s="170">
        <f t="shared" si="1"/>
        <v>13.2</v>
      </c>
    </row>
    <row r="24" spans="1:13" ht="39.75" customHeight="1" thickBot="1">
      <c r="A24" s="798" t="s">
        <v>16</v>
      </c>
      <c r="B24" s="798"/>
      <c r="C24" s="798"/>
      <c r="D24" s="798"/>
      <c r="E24" s="798"/>
      <c r="F24" s="798"/>
      <c r="G24" s="798"/>
      <c r="H24" s="798"/>
      <c r="I24" s="798"/>
      <c r="J24" s="804"/>
      <c r="K24" s="782"/>
      <c r="L24" s="331"/>
      <c r="M24" s="320">
        <f t="shared" si="0"/>
        <v>0</v>
      </c>
    </row>
    <row r="25" spans="1:13" ht="39.75" customHeight="1" thickBot="1">
      <c r="A25" s="730" t="s">
        <v>185</v>
      </c>
      <c r="B25" s="733">
        <v>40</v>
      </c>
      <c r="C25" s="419"/>
      <c r="D25" s="172" t="s">
        <v>22</v>
      </c>
      <c r="E25" s="167">
        <v>10</v>
      </c>
      <c r="F25" s="167">
        <v>8</v>
      </c>
      <c r="G25" s="167">
        <v>0.02</v>
      </c>
      <c r="H25" s="167"/>
      <c r="I25" s="179">
        <v>0.58</v>
      </c>
      <c r="J25" s="239">
        <v>0.4</v>
      </c>
      <c r="K25" s="179">
        <v>2.7</v>
      </c>
      <c r="L25" s="239">
        <v>20.9</v>
      </c>
      <c r="M25" s="320">
        <f t="shared" si="0"/>
        <v>0.209</v>
      </c>
    </row>
    <row r="26" spans="1:13" ht="39.75" customHeight="1" thickBot="1">
      <c r="A26" s="731"/>
      <c r="B26" s="731"/>
      <c r="C26" s="453"/>
      <c r="D26" s="176" t="s">
        <v>18</v>
      </c>
      <c r="E26" s="244">
        <v>4</v>
      </c>
      <c r="F26" s="244">
        <v>4</v>
      </c>
      <c r="G26" s="244"/>
      <c r="H26" s="244">
        <v>3.75</v>
      </c>
      <c r="I26" s="243"/>
      <c r="J26" s="238"/>
      <c r="K26" s="243">
        <v>34.92</v>
      </c>
      <c r="L26" s="238">
        <v>80.6</v>
      </c>
      <c r="M26" s="320">
        <f t="shared" si="0"/>
        <v>0.32239999999999996</v>
      </c>
    </row>
    <row r="27" spans="1:13" ht="39.75" customHeight="1" thickBot="1">
      <c r="A27" s="731"/>
      <c r="B27" s="731"/>
      <c r="C27" s="418">
        <v>35</v>
      </c>
      <c r="D27" s="166" t="s">
        <v>20</v>
      </c>
      <c r="E27" s="170">
        <v>20</v>
      </c>
      <c r="F27" s="170">
        <v>14</v>
      </c>
      <c r="G27" s="170">
        <v>0.25</v>
      </c>
      <c r="H27" s="170">
        <v>0.06</v>
      </c>
      <c r="I27" s="180">
        <v>2.28</v>
      </c>
      <c r="J27" s="238">
        <v>2.88</v>
      </c>
      <c r="K27" s="243">
        <v>11.2</v>
      </c>
      <c r="L27" s="238">
        <v>17.6</v>
      </c>
      <c r="M27" s="320">
        <f t="shared" si="0"/>
        <v>0.352</v>
      </c>
    </row>
    <row r="28" spans="1:13" ht="39.75" customHeight="1" thickBot="1">
      <c r="A28" s="731"/>
      <c r="B28" s="731"/>
      <c r="C28" s="453"/>
      <c r="D28" s="176" t="s">
        <v>21</v>
      </c>
      <c r="E28" s="258">
        <v>5</v>
      </c>
      <c r="F28" s="258">
        <v>4</v>
      </c>
      <c r="G28" s="258">
        <v>0.06</v>
      </c>
      <c r="H28" s="258"/>
      <c r="I28" s="259">
        <v>0.37</v>
      </c>
      <c r="J28" s="238">
        <v>0.43</v>
      </c>
      <c r="K28" s="259">
        <v>1.7</v>
      </c>
      <c r="L28" s="238">
        <v>24.2</v>
      </c>
      <c r="M28" s="320">
        <f t="shared" si="0"/>
        <v>0.121</v>
      </c>
    </row>
    <row r="29" spans="1:13" ht="39.75" customHeight="1" thickBot="1">
      <c r="A29" s="732"/>
      <c r="B29" s="732"/>
      <c r="C29" s="454"/>
      <c r="D29" s="176" t="s">
        <v>245</v>
      </c>
      <c r="E29" s="171">
        <v>15</v>
      </c>
      <c r="F29" s="171">
        <v>12</v>
      </c>
      <c r="G29" s="171">
        <v>0.18</v>
      </c>
      <c r="H29" s="171"/>
      <c r="I29" s="181">
        <v>1.12</v>
      </c>
      <c r="J29" s="239">
        <v>1.2</v>
      </c>
      <c r="K29" s="181">
        <v>5.03</v>
      </c>
      <c r="L29" s="239">
        <v>20.9</v>
      </c>
      <c r="M29" s="320">
        <f t="shared" si="0"/>
        <v>0.3135</v>
      </c>
    </row>
    <row r="30" spans="1:13" ht="39.75" customHeight="1" thickBot="1">
      <c r="A30" s="789"/>
      <c r="B30" s="789"/>
      <c r="C30" s="789"/>
      <c r="D30" s="789"/>
      <c r="E30" s="789"/>
      <c r="F30" s="789"/>
      <c r="G30" s="36">
        <f>SUM(G25:G29)</f>
        <v>0.51</v>
      </c>
      <c r="H30" s="36">
        <f>SUM(H25:H29)</f>
        <v>3.81</v>
      </c>
      <c r="I30" s="185">
        <f>SUM(I25:I29)</f>
        <v>4.35</v>
      </c>
      <c r="J30" s="185">
        <f>SUM(J25:J29)</f>
        <v>4.91</v>
      </c>
      <c r="K30" s="420">
        <f>SUM(K25:K29)</f>
        <v>55.55000000000001</v>
      </c>
      <c r="L30" s="185"/>
      <c r="M30" s="185">
        <f>SUM(M25:M29)</f>
        <v>1.3178999999999998</v>
      </c>
    </row>
    <row r="31" spans="1:13" ht="39.75" customHeight="1" thickBot="1">
      <c r="A31" s="730" t="s">
        <v>221</v>
      </c>
      <c r="B31" s="733">
        <v>150</v>
      </c>
      <c r="C31" s="465"/>
      <c r="D31" s="176" t="s">
        <v>116</v>
      </c>
      <c r="E31" s="167">
        <v>10</v>
      </c>
      <c r="F31" s="167">
        <v>8</v>
      </c>
      <c r="G31" s="167">
        <v>0.02</v>
      </c>
      <c r="H31" s="167"/>
      <c r="I31" s="179">
        <v>0.58</v>
      </c>
      <c r="J31" s="239">
        <v>0.4</v>
      </c>
      <c r="K31" s="179">
        <v>2.7</v>
      </c>
      <c r="L31" s="239">
        <v>20.9</v>
      </c>
      <c r="M31" s="320">
        <f t="shared" si="0"/>
        <v>0.209</v>
      </c>
    </row>
    <row r="32" spans="1:13" ht="39.75" customHeight="1" thickBot="1">
      <c r="A32" s="848"/>
      <c r="B32" s="756"/>
      <c r="C32" s="465"/>
      <c r="D32" s="176" t="s">
        <v>138</v>
      </c>
      <c r="E32" s="167">
        <v>7</v>
      </c>
      <c r="F32" s="167">
        <v>7</v>
      </c>
      <c r="G32" s="167">
        <v>0.81</v>
      </c>
      <c r="H32" s="167">
        <v>0.23</v>
      </c>
      <c r="I32" s="179">
        <v>4.66</v>
      </c>
      <c r="J32" s="239"/>
      <c r="K32" s="179">
        <v>24.4</v>
      </c>
      <c r="L32" s="239">
        <v>55</v>
      </c>
      <c r="M32" s="320">
        <f t="shared" si="0"/>
        <v>0.385</v>
      </c>
    </row>
    <row r="33" spans="1:13" ht="39.75" customHeight="1" thickBot="1">
      <c r="A33" s="848"/>
      <c r="B33" s="756"/>
      <c r="C33" s="465">
        <v>20</v>
      </c>
      <c r="D33" s="176"/>
      <c r="E33" s="167"/>
      <c r="F33" s="171"/>
      <c r="G33" s="171"/>
      <c r="H33" s="171"/>
      <c r="I33" s="181"/>
      <c r="J33" s="239"/>
      <c r="K33" s="181"/>
      <c r="L33" s="239"/>
      <c r="M33" s="320">
        <f t="shared" si="0"/>
        <v>0</v>
      </c>
    </row>
    <row r="34" spans="1:13" ht="39.75" customHeight="1" thickBot="1">
      <c r="A34" s="731"/>
      <c r="B34" s="731"/>
      <c r="C34" s="453"/>
      <c r="D34" s="176" t="s">
        <v>103</v>
      </c>
      <c r="E34" s="46">
        <v>10</v>
      </c>
      <c r="F34" s="46">
        <v>10</v>
      </c>
      <c r="G34" s="46">
        <v>2.02</v>
      </c>
      <c r="H34" s="46">
        <v>0.28</v>
      </c>
      <c r="I34" s="46">
        <v>0</v>
      </c>
      <c r="J34" s="184">
        <v>0</v>
      </c>
      <c r="K34" s="184">
        <v>10.6</v>
      </c>
      <c r="L34" s="325">
        <v>429</v>
      </c>
      <c r="M34" s="320">
        <f t="shared" si="0"/>
        <v>4.29</v>
      </c>
    </row>
    <row r="35" spans="1:13" ht="39.75" customHeight="1" thickBot="1">
      <c r="A35" s="731"/>
      <c r="B35" s="731"/>
      <c r="C35" s="453"/>
      <c r="D35" s="176" t="s">
        <v>114</v>
      </c>
      <c r="E35" s="170">
        <v>60</v>
      </c>
      <c r="F35" s="170">
        <v>42</v>
      </c>
      <c r="G35" s="170">
        <v>0.84</v>
      </c>
      <c r="H35" s="170">
        <v>0.16</v>
      </c>
      <c r="I35" s="180">
        <v>6.84</v>
      </c>
      <c r="J35" s="238">
        <v>8.64</v>
      </c>
      <c r="K35" s="243">
        <v>33.6</v>
      </c>
      <c r="L35" s="238">
        <v>17.6</v>
      </c>
      <c r="M35" s="320">
        <f t="shared" si="0"/>
        <v>1.056</v>
      </c>
    </row>
    <row r="36" spans="1:13" ht="39.75" customHeight="1" thickBot="1">
      <c r="A36" s="731"/>
      <c r="B36" s="731"/>
      <c r="C36" s="453"/>
      <c r="D36" s="176" t="s">
        <v>118</v>
      </c>
      <c r="E36" s="171">
        <v>8</v>
      </c>
      <c r="F36" s="171">
        <v>7</v>
      </c>
      <c r="G36" s="171">
        <v>0.09</v>
      </c>
      <c r="H36" s="171"/>
      <c r="I36" s="181">
        <v>0.64</v>
      </c>
      <c r="J36" s="239">
        <v>0.67</v>
      </c>
      <c r="K36" s="181">
        <v>2.9</v>
      </c>
      <c r="L36" s="239">
        <v>24.2</v>
      </c>
      <c r="M36" s="320">
        <f t="shared" si="0"/>
        <v>0.1936</v>
      </c>
    </row>
    <row r="37" spans="1:13" ht="39.75" customHeight="1" thickBot="1">
      <c r="A37" s="789"/>
      <c r="B37" s="789"/>
      <c r="C37" s="789"/>
      <c r="D37" s="789"/>
      <c r="E37" s="789"/>
      <c r="F37" s="789"/>
      <c r="G37" s="36">
        <f>SUM(G31:G36)</f>
        <v>3.78</v>
      </c>
      <c r="H37" s="36">
        <f>SUM(H31:H36)</f>
        <v>0.67</v>
      </c>
      <c r="I37" s="185">
        <f>SUM(I31:I36)</f>
        <v>12.72</v>
      </c>
      <c r="J37" s="185">
        <f>SUM(J31:J36)</f>
        <v>9.71</v>
      </c>
      <c r="K37" s="420">
        <f>SUM(K31:K36)</f>
        <v>74.2</v>
      </c>
      <c r="L37" s="185"/>
      <c r="M37" s="185">
        <f>SUM(M31:M36)</f>
        <v>6.1336</v>
      </c>
    </row>
    <row r="38" spans="1:13" ht="39.75" customHeight="1" thickBot="1">
      <c r="A38" s="730" t="s">
        <v>436</v>
      </c>
      <c r="B38" s="733" t="s">
        <v>246</v>
      </c>
      <c r="C38" s="733">
        <v>8</v>
      </c>
      <c r="D38" s="175" t="s">
        <v>19</v>
      </c>
      <c r="E38" s="171">
        <v>63</v>
      </c>
      <c r="F38" s="171">
        <v>63</v>
      </c>
      <c r="G38" s="171">
        <v>12.6</v>
      </c>
      <c r="H38" s="171">
        <v>6.17</v>
      </c>
      <c r="I38" s="181"/>
      <c r="J38" s="239"/>
      <c r="K38" s="181">
        <v>105.84</v>
      </c>
      <c r="L38" s="239">
        <v>429</v>
      </c>
      <c r="M38" s="320">
        <f t="shared" si="0"/>
        <v>27.027</v>
      </c>
    </row>
    <row r="39" spans="1:13" ht="39.75" customHeight="1" thickBot="1">
      <c r="A39" s="847"/>
      <c r="B39" s="847"/>
      <c r="C39" s="756"/>
      <c r="D39" s="176" t="s">
        <v>247</v>
      </c>
      <c r="E39" s="171">
        <v>13</v>
      </c>
      <c r="F39" s="171">
        <v>13</v>
      </c>
      <c r="G39" s="171">
        <v>0.82</v>
      </c>
      <c r="H39" s="171">
        <v>0.12</v>
      </c>
      <c r="I39" s="181">
        <v>9.24</v>
      </c>
      <c r="J39" s="239"/>
      <c r="K39" s="181">
        <v>42.38</v>
      </c>
      <c r="L39" s="239">
        <v>53.9</v>
      </c>
      <c r="M39" s="320">
        <f t="shared" si="0"/>
        <v>0.7006999999999999</v>
      </c>
    </row>
    <row r="40" spans="1:13" ht="39.75" customHeight="1" thickBot="1">
      <c r="A40" s="847"/>
      <c r="B40" s="847"/>
      <c r="C40" s="756"/>
      <c r="D40" s="176" t="s">
        <v>21</v>
      </c>
      <c r="E40" s="171">
        <v>8</v>
      </c>
      <c r="F40" s="171">
        <v>7</v>
      </c>
      <c r="G40" s="171">
        <v>0.09</v>
      </c>
      <c r="H40" s="171"/>
      <c r="I40" s="181">
        <v>0.64</v>
      </c>
      <c r="J40" s="239">
        <v>0.67</v>
      </c>
      <c r="K40" s="181">
        <v>2.9</v>
      </c>
      <c r="L40" s="239">
        <v>24.2</v>
      </c>
      <c r="M40" s="320">
        <f t="shared" si="0"/>
        <v>0.1936</v>
      </c>
    </row>
    <row r="41" spans="1:13" ht="39.75" customHeight="1" thickBot="1">
      <c r="A41" s="847"/>
      <c r="B41" s="847"/>
      <c r="C41" s="756"/>
      <c r="D41" s="169" t="s">
        <v>11</v>
      </c>
      <c r="E41" s="170">
        <v>3</v>
      </c>
      <c r="F41" s="170">
        <v>3</v>
      </c>
      <c r="G41" s="170">
        <v>0.01</v>
      </c>
      <c r="H41" s="170">
        <v>2.35</v>
      </c>
      <c r="I41" s="180">
        <v>0.01</v>
      </c>
      <c r="J41" s="238"/>
      <c r="K41" s="243">
        <v>22.02</v>
      </c>
      <c r="L41" s="238">
        <v>429</v>
      </c>
      <c r="M41" s="320">
        <f t="shared" si="0"/>
        <v>1.287</v>
      </c>
    </row>
    <row r="42" spans="1:13" ht="39.75" customHeight="1" thickBot="1">
      <c r="A42" s="847"/>
      <c r="B42" s="847"/>
      <c r="C42" s="756"/>
      <c r="D42" s="175" t="s">
        <v>27</v>
      </c>
      <c r="E42" s="171">
        <v>2</v>
      </c>
      <c r="F42" s="171">
        <v>2</v>
      </c>
      <c r="G42" s="171">
        <v>0.18</v>
      </c>
      <c r="H42" s="171">
        <v>0.02</v>
      </c>
      <c r="I42" s="181">
        <v>1.4</v>
      </c>
      <c r="J42" s="239"/>
      <c r="K42" s="181">
        <v>6.34</v>
      </c>
      <c r="L42" s="239">
        <v>27.5</v>
      </c>
      <c r="M42" s="320">
        <f t="shared" si="0"/>
        <v>0.055</v>
      </c>
    </row>
    <row r="43" spans="1:13" ht="39.75" customHeight="1" thickBot="1">
      <c r="A43" s="847"/>
      <c r="B43" s="847"/>
      <c r="C43" s="756"/>
      <c r="D43" s="172" t="s">
        <v>22</v>
      </c>
      <c r="E43" s="171">
        <v>10</v>
      </c>
      <c r="F43" s="171">
        <v>8</v>
      </c>
      <c r="G43" s="171">
        <v>0.02</v>
      </c>
      <c r="H43" s="171"/>
      <c r="I43" s="181">
        <v>0.58</v>
      </c>
      <c r="J43" s="239">
        <v>0.4</v>
      </c>
      <c r="K43" s="181">
        <v>2.7</v>
      </c>
      <c r="L43" s="239">
        <v>20.9</v>
      </c>
      <c r="M43" s="320">
        <f t="shared" si="0"/>
        <v>0.209</v>
      </c>
    </row>
    <row r="44" spans="1:13" ht="39.75" customHeight="1" thickBot="1">
      <c r="A44" s="847"/>
      <c r="B44" s="847"/>
      <c r="C44" s="756"/>
      <c r="D44" s="252" t="s">
        <v>93</v>
      </c>
      <c r="E44" s="173">
        <v>4</v>
      </c>
      <c r="F44" s="173">
        <v>4</v>
      </c>
      <c r="G44" s="173"/>
      <c r="H44" s="173">
        <v>3.76</v>
      </c>
      <c r="I44" s="173"/>
      <c r="J44" s="467"/>
      <c r="K44" s="182">
        <v>34.92</v>
      </c>
      <c r="L44" s="234">
        <v>80.6</v>
      </c>
      <c r="M44" s="320">
        <f>L44*E44/1000</f>
        <v>0.32239999999999996</v>
      </c>
    </row>
    <row r="45" spans="1:13" ht="39.75" customHeight="1" thickBot="1">
      <c r="A45" s="847"/>
      <c r="B45" s="847"/>
      <c r="C45" s="757"/>
      <c r="D45" s="169" t="s">
        <v>187</v>
      </c>
      <c r="E45" s="170">
        <v>5</v>
      </c>
      <c r="F45" s="170">
        <v>4.25</v>
      </c>
      <c r="G45" s="170">
        <v>0.62</v>
      </c>
      <c r="H45" s="170">
        <v>1.25</v>
      </c>
      <c r="I45" s="170">
        <v>0.02</v>
      </c>
      <c r="J45" s="180"/>
      <c r="K45" s="180">
        <v>14.11</v>
      </c>
      <c r="L45" s="238">
        <v>178.75</v>
      </c>
      <c r="M45" s="320">
        <f t="shared" si="0"/>
        <v>0.89375</v>
      </c>
    </row>
    <row r="46" spans="1:13" ht="39.75" customHeight="1" thickBot="1">
      <c r="A46" s="789"/>
      <c r="B46" s="789"/>
      <c r="C46" s="789"/>
      <c r="D46" s="789"/>
      <c r="E46" s="789"/>
      <c r="F46" s="789"/>
      <c r="G46" s="36">
        <f>SUM(G38:G45)</f>
        <v>14.339999999999998</v>
      </c>
      <c r="H46" s="36">
        <f>SUM(H38:H45)</f>
        <v>13.67</v>
      </c>
      <c r="I46" s="36">
        <f>SUM(I38:I45)</f>
        <v>11.89</v>
      </c>
      <c r="J46" s="36">
        <f>SUM(J38:J45)</f>
        <v>1.07</v>
      </c>
      <c r="K46" s="185">
        <f>SUM(K38:K45)</f>
        <v>231.21000000000004</v>
      </c>
      <c r="L46" s="185"/>
      <c r="M46" s="185">
        <f>SUM(M38:M45)</f>
        <v>30.68845</v>
      </c>
    </row>
    <row r="47" spans="1:13" ht="39.75" customHeight="1" thickBot="1">
      <c r="A47" s="751" t="s">
        <v>214</v>
      </c>
      <c r="B47" s="752">
        <v>150</v>
      </c>
      <c r="C47" s="733">
        <v>31</v>
      </c>
      <c r="D47" s="175" t="s">
        <v>214</v>
      </c>
      <c r="E47" s="170">
        <v>10</v>
      </c>
      <c r="F47" s="170">
        <v>10</v>
      </c>
      <c r="G47" s="170"/>
      <c r="H47" s="170"/>
      <c r="I47" s="170">
        <v>9.2</v>
      </c>
      <c r="J47" s="180"/>
      <c r="K47" s="180">
        <v>36.8</v>
      </c>
      <c r="L47" s="238">
        <v>58.3</v>
      </c>
      <c r="M47" s="321">
        <f>E47*L47/1000</f>
        <v>0.583</v>
      </c>
    </row>
    <row r="48" spans="1:13" ht="39.75" customHeight="1" thickBot="1">
      <c r="A48" s="751"/>
      <c r="B48" s="752"/>
      <c r="C48" s="757"/>
      <c r="D48" s="176" t="s">
        <v>100</v>
      </c>
      <c r="E48" s="170">
        <v>8</v>
      </c>
      <c r="F48" s="170">
        <v>8</v>
      </c>
      <c r="G48" s="170"/>
      <c r="H48" s="170"/>
      <c r="I48" s="170">
        <v>7.64</v>
      </c>
      <c r="J48" s="180"/>
      <c r="K48" s="180">
        <v>31.2</v>
      </c>
      <c r="L48" s="238">
        <v>43.89</v>
      </c>
      <c r="M48" s="321">
        <f>E48*L48/1000</f>
        <v>0.35112</v>
      </c>
    </row>
    <row r="49" spans="1:13" ht="39.75" customHeight="1" thickBot="1">
      <c r="A49" s="789"/>
      <c r="B49" s="789"/>
      <c r="C49" s="789"/>
      <c r="D49" s="789"/>
      <c r="E49" s="789"/>
      <c r="F49" s="789"/>
      <c r="G49" s="36"/>
      <c r="H49" s="36"/>
      <c r="I49" s="36">
        <f>SUM(I47:I48)</f>
        <v>16.84</v>
      </c>
      <c r="J49" s="36">
        <f>SUM(J47:J48)</f>
        <v>0</v>
      </c>
      <c r="K49" s="36">
        <f>SUM(K47:K48)</f>
        <v>68</v>
      </c>
      <c r="L49" s="36"/>
      <c r="M49" s="36">
        <f>SUM(M47:M48)</f>
        <v>0.93412</v>
      </c>
    </row>
    <row r="50" spans="1:13" ht="39.75" customHeight="1" thickBot="1">
      <c r="A50" s="50" t="s">
        <v>44</v>
      </c>
      <c r="B50" s="40">
        <v>25</v>
      </c>
      <c r="C50" s="40"/>
      <c r="D50" s="45" t="s">
        <v>25</v>
      </c>
      <c r="E50" s="46">
        <v>25</v>
      </c>
      <c r="F50" s="46">
        <v>25</v>
      </c>
      <c r="G50" s="46">
        <v>1.3</v>
      </c>
      <c r="H50" s="46">
        <v>0.3</v>
      </c>
      <c r="I50" s="46">
        <v>11.07</v>
      </c>
      <c r="J50" s="184"/>
      <c r="K50" s="184">
        <v>53.5</v>
      </c>
      <c r="L50" s="326">
        <v>53.16</v>
      </c>
      <c r="M50" s="320">
        <f t="shared" si="0"/>
        <v>1.329</v>
      </c>
    </row>
    <row r="51" spans="1:13" ht="39.75" customHeight="1" thickBot="1">
      <c r="A51" s="798" t="s">
        <v>29</v>
      </c>
      <c r="B51" s="798"/>
      <c r="C51" s="798"/>
      <c r="D51" s="798"/>
      <c r="E51" s="798"/>
      <c r="F51" s="798"/>
      <c r="G51" s="36">
        <f>G30+G37+G46+G49+G50</f>
        <v>19.93</v>
      </c>
      <c r="H51" s="36">
        <f>H30+H37+H46+H49+H50</f>
        <v>18.45</v>
      </c>
      <c r="I51" s="36">
        <f>I30+I37+I46+I49+I50</f>
        <v>56.87</v>
      </c>
      <c r="J51" s="36">
        <f>J30+J37+J46+J49+J50</f>
        <v>15.690000000000001</v>
      </c>
      <c r="K51" s="36">
        <f>K30+K37+K46+K49+K50</f>
        <v>482.46000000000004</v>
      </c>
      <c r="L51" s="185"/>
      <c r="M51" s="185">
        <f>M30+M37+M46+M49+M50</f>
        <v>40.40307</v>
      </c>
    </row>
    <row r="52" spans="1:13" ht="39.75" customHeight="1" thickBot="1">
      <c r="A52" s="798" t="s">
        <v>26</v>
      </c>
      <c r="B52" s="798"/>
      <c r="C52" s="798"/>
      <c r="D52" s="798"/>
      <c r="E52" s="798"/>
      <c r="F52" s="798"/>
      <c r="G52" s="798"/>
      <c r="H52" s="798"/>
      <c r="I52" s="798"/>
      <c r="J52" s="804"/>
      <c r="K52" s="782"/>
      <c r="L52" s="331"/>
      <c r="M52" s="320">
        <f t="shared" si="0"/>
        <v>0</v>
      </c>
    </row>
    <row r="53" spans="1:13" ht="39.75" customHeight="1" thickBot="1">
      <c r="A53" s="781" t="s">
        <v>444</v>
      </c>
      <c r="B53" s="727">
        <v>100</v>
      </c>
      <c r="C53" s="720"/>
      <c r="D53" s="48" t="s">
        <v>210</v>
      </c>
      <c r="E53" s="287">
        <v>100</v>
      </c>
      <c r="F53" s="287">
        <v>100</v>
      </c>
      <c r="G53" s="287">
        <v>18</v>
      </c>
      <c r="H53" s="287">
        <v>2</v>
      </c>
      <c r="I53" s="288">
        <v>3.3</v>
      </c>
      <c r="J53" s="337">
        <v>0.5</v>
      </c>
      <c r="K53" s="288">
        <v>103</v>
      </c>
      <c r="L53" s="390">
        <v>198</v>
      </c>
      <c r="M53" s="325">
        <f t="shared" si="0"/>
        <v>19.8</v>
      </c>
    </row>
    <row r="54" spans="1:13" ht="39.75" customHeight="1" thickBot="1">
      <c r="A54" s="781"/>
      <c r="B54" s="727"/>
      <c r="C54" s="721"/>
      <c r="D54" s="45" t="s">
        <v>112</v>
      </c>
      <c r="E54" s="46">
        <v>20</v>
      </c>
      <c r="F54" s="46">
        <v>18</v>
      </c>
      <c r="G54" s="46">
        <v>0.72</v>
      </c>
      <c r="H54" s="46"/>
      <c r="I54" s="46">
        <v>1.76</v>
      </c>
      <c r="J54" s="532">
        <v>29</v>
      </c>
      <c r="K54" s="184">
        <v>8.1</v>
      </c>
      <c r="L54" s="390">
        <v>73.7</v>
      </c>
      <c r="M54" s="325">
        <f t="shared" si="0"/>
        <v>1.474</v>
      </c>
    </row>
    <row r="55" spans="1:13" ht="39.75" customHeight="1" thickBot="1">
      <c r="A55" s="781"/>
      <c r="B55" s="727"/>
      <c r="C55" s="721"/>
      <c r="D55" s="45" t="s">
        <v>293</v>
      </c>
      <c r="E55" s="46">
        <v>5</v>
      </c>
      <c r="F55" s="46">
        <v>4</v>
      </c>
      <c r="G55" s="46">
        <v>0.51</v>
      </c>
      <c r="H55" s="46">
        <v>0.46</v>
      </c>
      <c r="I55" s="46">
        <v>0.03</v>
      </c>
      <c r="J55" s="184"/>
      <c r="K55" s="184">
        <v>6.3</v>
      </c>
      <c r="L55" s="390">
        <v>178.75</v>
      </c>
      <c r="M55" s="325">
        <f t="shared" si="0"/>
        <v>0.89375</v>
      </c>
    </row>
    <row r="56" spans="1:13" ht="39.75" customHeight="1" thickBot="1">
      <c r="A56" s="781"/>
      <c r="B56" s="727"/>
      <c r="C56" s="721"/>
      <c r="D56" s="45" t="s">
        <v>100</v>
      </c>
      <c r="E56" s="46">
        <v>8</v>
      </c>
      <c r="F56" s="46">
        <v>8</v>
      </c>
      <c r="G56" s="46"/>
      <c r="H56" s="46"/>
      <c r="I56" s="46">
        <v>7.64</v>
      </c>
      <c r="J56" s="184"/>
      <c r="K56" s="184">
        <v>31.2</v>
      </c>
      <c r="L56" s="390">
        <v>43.89</v>
      </c>
      <c r="M56" s="325">
        <f t="shared" si="0"/>
        <v>0.35112</v>
      </c>
    </row>
    <row r="57" spans="1:13" ht="39.75" customHeight="1" thickBot="1">
      <c r="A57" s="781"/>
      <c r="B57" s="727"/>
      <c r="C57" s="721"/>
      <c r="D57" s="45" t="s">
        <v>186</v>
      </c>
      <c r="E57" s="46">
        <v>4</v>
      </c>
      <c r="F57" s="46">
        <v>4</v>
      </c>
      <c r="G57" s="46">
        <v>0.44</v>
      </c>
      <c r="H57" s="46">
        <v>0.06</v>
      </c>
      <c r="I57" s="46">
        <v>2.78</v>
      </c>
      <c r="J57" s="184"/>
      <c r="K57" s="184">
        <v>13.6</v>
      </c>
      <c r="L57" s="390">
        <v>57.2</v>
      </c>
      <c r="M57" s="325">
        <f t="shared" si="0"/>
        <v>0.2288</v>
      </c>
    </row>
    <row r="58" spans="1:13" ht="39.75" customHeight="1" thickBot="1">
      <c r="A58" s="781"/>
      <c r="B58" s="727"/>
      <c r="C58" s="721"/>
      <c r="D58" s="45" t="s">
        <v>11</v>
      </c>
      <c r="E58" s="397">
        <v>2</v>
      </c>
      <c r="F58" s="46">
        <v>2</v>
      </c>
      <c r="G58" s="46">
        <v>0.01</v>
      </c>
      <c r="H58" s="46">
        <v>1.23</v>
      </c>
      <c r="I58" s="46">
        <v>0.01</v>
      </c>
      <c r="J58" s="184"/>
      <c r="K58" s="184">
        <v>11.2</v>
      </c>
      <c r="L58" s="390">
        <v>429</v>
      </c>
      <c r="M58" s="325">
        <f t="shared" si="0"/>
        <v>0.858</v>
      </c>
    </row>
    <row r="59" spans="1:13" ht="39.75" customHeight="1" thickBot="1">
      <c r="A59" s="781"/>
      <c r="B59" s="727"/>
      <c r="C59" s="721"/>
      <c r="D59" s="538" t="s">
        <v>124</v>
      </c>
      <c r="E59" s="314">
        <v>2</v>
      </c>
      <c r="F59" s="314">
        <v>2</v>
      </c>
      <c r="G59" s="314"/>
      <c r="H59" s="314">
        <v>1.88</v>
      </c>
      <c r="I59" s="314"/>
      <c r="J59" s="314"/>
      <c r="K59" s="552">
        <v>17.46</v>
      </c>
      <c r="L59" s="553">
        <v>80.6</v>
      </c>
      <c r="M59" s="554">
        <f t="shared" si="0"/>
        <v>0.16119999999999998</v>
      </c>
    </row>
    <row r="60" spans="1:13" ht="39.75" customHeight="1" thickBot="1">
      <c r="A60" s="781"/>
      <c r="B60" s="727"/>
      <c r="C60" s="721"/>
      <c r="D60" s="52"/>
      <c r="E60" s="47"/>
      <c r="F60" s="47"/>
      <c r="G60" s="47"/>
      <c r="H60" s="47"/>
      <c r="I60" s="47"/>
      <c r="J60" s="162"/>
      <c r="K60" s="162"/>
      <c r="L60" s="327"/>
      <c r="M60" s="334"/>
    </row>
    <row r="61" spans="1:13" ht="39.75" customHeight="1" thickBot="1">
      <c r="A61" s="789"/>
      <c r="B61" s="789"/>
      <c r="C61" s="789"/>
      <c r="D61" s="789"/>
      <c r="E61" s="789"/>
      <c r="F61" s="789"/>
      <c r="G61" s="36">
        <f>SUM(G53:G60)</f>
        <v>19.680000000000003</v>
      </c>
      <c r="H61" s="36">
        <f>SUM(H53:H60)</f>
        <v>5.63</v>
      </c>
      <c r="I61" s="36">
        <f>SUM(I53:I60)</f>
        <v>15.52</v>
      </c>
      <c r="J61" s="36">
        <f>SUM(J53:J60)</f>
        <v>29.5</v>
      </c>
      <c r="K61" s="185">
        <f>SUM(K53:K60)</f>
        <v>190.85999999999999</v>
      </c>
      <c r="L61" s="185"/>
      <c r="M61" s="185">
        <f>SUM(M53:M60)</f>
        <v>23.766870000000004</v>
      </c>
    </row>
    <row r="62" spans="1:13" ht="39.75" customHeight="1" thickBot="1">
      <c r="A62" s="734" t="s">
        <v>53</v>
      </c>
      <c r="B62" s="735">
        <v>200</v>
      </c>
      <c r="C62" s="771">
        <v>56</v>
      </c>
      <c r="D62" s="55" t="s">
        <v>68</v>
      </c>
      <c r="E62" s="46">
        <v>1</v>
      </c>
      <c r="F62" s="46">
        <v>1</v>
      </c>
      <c r="G62" s="46">
        <v>0.24</v>
      </c>
      <c r="H62" s="46">
        <v>0.17</v>
      </c>
      <c r="I62" s="46">
        <v>0.24</v>
      </c>
      <c r="J62" s="184"/>
      <c r="K62" s="184">
        <v>3.8</v>
      </c>
      <c r="L62" s="326">
        <v>605</v>
      </c>
      <c r="M62" s="320">
        <f t="shared" si="0"/>
        <v>0.605</v>
      </c>
    </row>
    <row r="63" spans="1:13" ht="39.75" customHeight="1" thickBot="1">
      <c r="A63" s="734"/>
      <c r="B63" s="736"/>
      <c r="C63" s="772"/>
      <c r="D63" s="55" t="s">
        <v>41</v>
      </c>
      <c r="E63" s="512">
        <v>50</v>
      </c>
      <c r="F63" s="170">
        <v>50</v>
      </c>
      <c r="G63" s="170">
        <v>1.4</v>
      </c>
      <c r="H63" s="170">
        <v>1.6</v>
      </c>
      <c r="I63" s="170">
        <v>2.35</v>
      </c>
      <c r="J63" s="180">
        <v>0.65</v>
      </c>
      <c r="K63" s="180">
        <v>29</v>
      </c>
      <c r="L63" s="238">
        <v>39.6</v>
      </c>
      <c r="M63" s="320">
        <f t="shared" si="0"/>
        <v>1.98</v>
      </c>
    </row>
    <row r="64" spans="1:13" ht="39.75" customHeight="1" thickBot="1">
      <c r="A64" s="734"/>
      <c r="B64" s="737"/>
      <c r="C64" s="773"/>
      <c r="D64" s="45" t="s">
        <v>40</v>
      </c>
      <c r="E64" s="46">
        <v>8</v>
      </c>
      <c r="F64" s="46">
        <v>8</v>
      </c>
      <c r="G64" s="46"/>
      <c r="H64" s="46"/>
      <c r="I64" s="46">
        <v>7.64</v>
      </c>
      <c r="J64" s="184"/>
      <c r="K64" s="184">
        <v>31.2</v>
      </c>
      <c r="L64" s="326">
        <v>43.89</v>
      </c>
      <c r="M64" s="320">
        <f t="shared" si="0"/>
        <v>0.35112</v>
      </c>
    </row>
    <row r="65" spans="1:13" ht="39.75" customHeight="1" thickBot="1">
      <c r="A65" s="844"/>
      <c r="B65" s="845"/>
      <c r="C65" s="845"/>
      <c r="D65" s="845"/>
      <c r="E65" s="845"/>
      <c r="F65" s="846"/>
      <c r="G65" s="36">
        <f>SUM(G62+G63)</f>
        <v>1.64</v>
      </c>
      <c r="H65" s="36">
        <f>SUM(H62+H63)</f>
        <v>1.77</v>
      </c>
      <c r="I65" s="36">
        <f>SUM(I62:I64)</f>
        <v>10.23</v>
      </c>
      <c r="J65" s="36">
        <f>SUM(J62+J63)</f>
        <v>0.65</v>
      </c>
      <c r="K65" s="185">
        <f>SUM(K62+K63)</f>
        <v>32.8</v>
      </c>
      <c r="L65" s="185"/>
      <c r="M65" s="185">
        <f>SUM(M62+M63)</f>
        <v>2.585</v>
      </c>
    </row>
    <row r="66" spans="1:13" ht="54.75" customHeight="1" thickBot="1">
      <c r="A66" s="53" t="s">
        <v>420</v>
      </c>
      <c r="B66" s="36">
        <v>20</v>
      </c>
      <c r="C66" s="36"/>
      <c r="D66" s="43" t="s">
        <v>420</v>
      </c>
      <c r="E66" s="46">
        <v>20</v>
      </c>
      <c r="F66" s="46">
        <v>20</v>
      </c>
      <c r="G66" s="46">
        <v>0.7</v>
      </c>
      <c r="H66" s="46">
        <v>0.24</v>
      </c>
      <c r="I66" s="46">
        <v>14.6</v>
      </c>
      <c r="J66" s="184"/>
      <c r="K66" s="184">
        <v>61.8</v>
      </c>
      <c r="L66" s="664">
        <v>77</v>
      </c>
      <c r="M66" s="334">
        <f>L66*E66/1000</f>
        <v>1.54</v>
      </c>
    </row>
    <row r="67" spans="1:13" ht="39.75" customHeight="1" thickBot="1">
      <c r="A67" s="798" t="s">
        <v>31</v>
      </c>
      <c r="B67" s="798"/>
      <c r="C67" s="798"/>
      <c r="D67" s="798"/>
      <c r="E67" s="798"/>
      <c r="F67" s="798"/>
      <c r="G67" s="36">
        <f>G61+G65+G66</f>
        <v>22.020000000000003</v>
      </c>
      <c r="H67" s="36">
        <f>H61+H65+H66</f>
        <v>7.640000000000001</v>
      </c>
      <c r="I67" s="36">
        <f>I61+I65+I66</f>
        <v>40.35</v>
      </c>
      <c r="J67" s="36">
        <f>J61+J65+J66</f>
        <v>30.15</v>
      </c>
      <c r="K67" s="185">
        <f>K61+K65+K66</f>
        <v>285.46</v>
      </c>
      <c r="L67" s="185"/>
      <c r="M67" s="185">
        <f>M61+M65+M66</f>
        <v>27.891870000000004</v>
      </c>
    </row>
    <row r="68" spans="1:13" ht="39.75" customHeight="1" thickBot="1">
      <c r="A68" s="798" t="s">
        <v>32</v>
      </c>
      <c r="B68" s="798"/>
      <c r="C68" s="798"/>
      <c r="D68" s="798"/>
      <c r="E68" s="798"/>
      <c r="F68" s="798"/>
      <c r="G68" s="36">
        <f>G19+G23+G51+G67</f>
        <v>54.970000000000006</v>
      </c>
      <c r="H68" s="36">
        <f>H19+H23+H51+H67</f>
        <v>44.26</v>
      </c>
      <c r="I68" s="534">
        <f>I19+I23+I51+I67+H68</f>
        <v>191.94</v>
      </c>
      <c r="J68" s="36">
        <f>J19+J23+J51+J67</f>
        <v>55.07</v>
      </c>
      <c r="K68" s="198">
        <f>K19+K23+K51+K67</f>
        <v>1171.98</v>
      </c>
      <c r="L68" s="185"/>
      <c r="M68" s="185">
        <f>M19+M23+M51+M67</f>
        <v>111.83346</v>
      </c>
    </row>
    <row r="69" spans="1:12" ht="25.5">
      <c r="A69" s="17"/>
      <c r="B69" s="17"/>
      <c r="C69" s="17"/>
      <c r="D69" s="23"/>
      <c r="E69" s="19"/>
      <c r="F69" s="19"/>
      <c r="G69" s="19"/>
      <c r="H69" s="19"/>
      <c r="I69" s="19"/>
      <c r="J69" s="19"/>
      <c r="K69" s="19"/>
      <c r="L69" s="19"/>
    </row>
    <row r="71" ht="15">
      <c r="B71" s="3" t="s">
        <v>33</v>
      </c>
    </row>
  </sheetData>
  <sheetProtection/>
  <mergeCells count="42">
    <mergeCell ref="A30:F30"/>
    <mergeCell ref="B31:B36"/>
    <mergeCell ref="A37:F37"/>
    <mergeCell ref="A31:A36"/>
    <mergeCell ref="A47:A48"/>
    <mergeCell ref="A19:F19"/>
    <mergeCell ref="B15:B17"/>
    <mergeCell ref="C15:C17"/>
    <mergeCell ref="A20:K20"/>
    <mergeCell ref="A25:A29"/>
    <mergeCell ref="A24:K24"/>
    <mergeCell ref="A18:F18"/>
    <mergeCell ref="B25:B29"/>
    <mergeCell ref="B53:B60"/>
    <mergeCell ref="B38:B45"/>
    <mergeCell ref="B62:B64"/>
    <mergeCell ref="C62:C64"/>
    <mergeCell ref="A38:A45"/>
    <mergeCell ref="C38:C45"/>
    <mergeCell ref="B47:B48"/>
    <mergeCell ref="A46:F46"/>
    <mergeCell ref="C47:C48"/>
    <mergeCell ref="A4:K4"/>
    <mergeCell ref="A6:K6"/>
    <mergeCell ref="A10:F10"/>
    <mergeCell ref="A14:F14"/>
    <mergeCell ref="A7:A9"/>
    <mergeCell ref="A15:A17"/>
    <mergeCell ref="A11:A13"/>
    <mergeCell ref="C7:C9"/>
    <mergeCell ref="B7:B9"/>
    <mergeCell ref="B11:B13"/>
    <mergeCell ref="A68:F68"/>
    <mergeCell ref="A49:F49"/>
    <mergeCell ref="A51:F51"/>
    <mergeCell ref="A52:K52"/>
    <mergeCell ref="A61:F61"/>
    <mergeCell ref="A53:A60"/>
    <mergeCell ref="A67:F67"/>
    <mergeCell ref="A65:F65"/>
    <mergeCell ref="A62:A64"/>
    <mergeCell ref="C53:C60"/>
  </mergeCells>
  <printOptions/>
  <pageMargins left="0.7" right="0.7" top="0.75" bottom="0.75" header="0.3" footer="0.3"/>
  <pageSetup horizontalDpi="600" verticalDpi="600" orientation="portrait" paperSize="9" scale="24" r:id="rId1"/>
  <rowBreaks count="1" manualBreakCount="1">
    <brk id="7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="35" zoomScaleNormal="89" zoomScaleSheetLayoutView="35" zoomScalePageLayoutView="0" workbookViewId="0" topLeftCell="A49">
      <selection activeCell="E31" sqref="E31"/>
    </sheetView>
  </sheetViews>
  <sheetFormatPr defaultColWidth="9.140625" defaultRowHeight="15"/>
  <cols>
    <col min="1" max="1" width="72.140625" style="3" customWidth="1"/>
    <col min="2" max="2" width="26.7109375" style="3" customWidth="1"/>
    <col min="3" max="3" width="24.00390625" style="3" customWidth="1"/>
    <col min="4" max="4" width="59.57421875" style="0" customWidth="1"/>
    <col min="5" max="8" width="20.7109375" style="2" customWidth="1"/>
    <col min="9" max="9" width="23.421875" style="2" customWidth="1"/>
    <col min="10" max="10" width="25.00390625" style="2" customWidth="1"/>
    <col min="11" max="12" width="29.140625" style="2" customWidth="1"/>
    <col min="13" max="13" width="21.28125" style="2" customWidth="1"/>
  </cols>
  <sheetData>
    <row r="1" spans="1:13" ht="61.5">
      <c r="A1" s="17" t="s">
        <v>33</v>
      </c>
      <c r="B1" s="18" t="s">
        <v>218</v>
      </c>
      <c r="C1" s="18"/>
      <c r="D1" s="62" t="s">
        <v>165</v>
      </c>
      <c r="E1" s="61"/>
      <c r="F1" s="19"/>
      <c r="G1" s="19"/>
      <c r="H1" s="19"/>
      <c r="I1" s="19"/>
      <c r="J1" s="19"/>
      <c r="K1" s="25" t="s">
        <v>443</v>
      </c>
      <c r="L1" s="25"/>
      <c r="M1" s="205"/>
    </row>
    <row r="2" spans="1:13" ht="36" thickBot="1">
      <c r="A2" s="54"/>
      <c r="B2" s="29" t="s">
        <v>135</v>
      </c>
      <c r="C2" s="29"/>
      <c r="D2" s="30" t="s">
        <v>169</v>
      </c>
      <c r="E2" s="30"/>
      <c r="F2" s="30"/>
      <c r="G2" s="30"/>
      <c r="H2" s="30"/>
      <c r="I2" s="30"/>
      <c r="J2" s="30"/>
      <c r="K2" s="30"/>
      <c r="L2" s="30"/>
      <c r="M2" s="205"/>
    </row>
    <row r="3" spans="1:13" ht="75.75" customHeight="1" thickBot="1">
      <c r="A3" s="40" t="s">
        <v>0</v>
      </c>
      <c r="B3" s="40" t="s">
        <v>1</v>
      </c>
      <c r="C3" s="455" t="s">
        <v>285</v>
      </c>
      <c r="D3" s="40" t="s">
        <v>33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59" t="s">
        <v>284</v>
      </c>
      <c r="K3" s="195" t="s">
        <v>8</v>
      </c>
      <c r="L3" s="330" t="s">
        <v>262</v>
      </c>
      <c r="M3" s="345" t="s">
        <v>237</v>
      </c>
    </row>
    <row r="4" spans="1:13" ht="39.75" customHeight="1" thickBot="1">
      <c r="A4" s="798" t="s">
        <v>9</v>
      </c>
      <c r="B4" s="798"/>
      <c r="C4" s="798"/>
      <c r="D4" s="798"/>
      <c r="E4" s="798"/>
      <c r="F4" s="798"/>
      <c r="G4" s="798"/>
      <c r="H4" s="798"/>
      <c r="I4" s="798"/>
      <c r="J4" s="782"/>
      <c r="K4" s="782"/>
      <c r="L4" s="331"/>
      <c r="M4" s="342"/>
    </row>
    <row r="5" spans="1:13" s="284" customFormat="1" ht="45.75" customHeight="1" thickBot="1">
      <c r="A5" s="42" t="s">
        <v>97</v>
      </c>
      <c r="B5" s="66">
        <v>90</v>
      </c>
      <c r="C5" s="66"/>
      <c r="D5" s="68" t="s">
        <v>10</v>
      </c>
      <c r="E5" s="70">
        <v>90</v>
      </c>
      <c r="F5" s="70">
        <v>81</v>
      </c>
      <c r="G5" s="70">
        <v>0.36</v>
      </c>
      <c r="H5" s="70">
        <v>0.24</v>
      </c>
      <c r="I5" s="70">
        <v>7.29</v>
      </c>
      <c r="J5" s="187">
        <v>4.05</v>
      </c>
      <c r="K5" s="209">
        <v>34.02</v>
      </c>
      <c r="L5" s="327">
        <v>121</v>
      </c>
      <c r="M5" s="334">
        <f>L5*E5/1000</f>
        <v>10.89</v>
      </c>
    </row>
    <row r="6" spans="1:13" ht="39.75" customHeight="1" thickBot="1">
      <c r="A6" s="789"/>
      <c r="B6" s="789"/>
      <c r="C6" s="789"/>
      <c r="D6" s="789"/>
      <c r="E6" s="789"/>
      <c r="F6" s="789"/>
      <c r="G6" s="789"/>
      <c r="H6" s="789"/>
      <c r="I6" s="789"/>
      <c r="J6" s="784"/>
      <c r="K6" s="784"/>
      <c r="L6" s="326"/>
      <c r="M6" s="342">
        <f aca="true" t="shared" si="0" ref="M6:M69">L6*E6/1000</f>
        <v>0</v>
      </c>
    </row>
    <row r="7" spans="1:13" ht="39.75" customHeight="1" thickBot="1">
      <c r="A7" s="751" t="s">
        <v>58</v>
      </c>
      <c r="B7" s="752">
        <v>120</v>
      </c>
      <c r="C7" s="733">
        <v>5</v>
      </c>
      <c r="D7" s="169" t="s">
        <v>276</v>
      </c>
      <c r="E7" s="512">
        <v>60</v>
      </c>
      <c r="F7" s="170">
        <v>52.2</v>
      </c>
      <c r="G7" s="170">
        <v>7.62</v>
      </c>
      <c r="H7" s="170">
        <v>6</v>
      </c>
      <c r="I7" s="170">
        <v>0.37</v>
      </c>
      <c r="J7" s="180"/>
      <c r="K7" s="180">
        <v>81.95</v>
      </c>
      <c r="L7" s="326">
        <v>178.75</v>
      </c>
      <c r="M7" s="342">
        <f t="shared" si="0"/>
        <v>10.725</v>
      </c>
    </row>
    <row r="8" spans="1:13" ht="39.75" customHeight="1" thickBot="1">
      <c r="A8" s="751"/>
      <c r="B8" s="752"/>
      <c r="C8" s="756"/>
      <c r="D8" s="169" t="s">
        <v>24</v>
      </c>
      <c r="E8" s="170">
        <v>50</v>
      </c>
      <c r="F8" s="170">
        <v>50</v>
      </c>
      <c r="G8" s="170">
        <v>1.4</v>
      </c>
      <c r="H8" s="170">
        <v>1.6</v>
      </c>
      <c r="I8" s="170">
        <v>2.35</v>
      </c>
      <c r="J8" s="180">
        <v>0.65</v>
      </c>
      <c r="K8" s="180">
        <v>29.5</v>
      </c>
      <c r="L8" s="326">
        <v>39.6</v>
      </c>
      <c r="M8" s="342">
        <f t="shared" si="0"/>
        <v>1.98</v>
      </c>
    </row>
    <row r="9" spans="1:13" ht="39.75" customHeight="1" thickBot="1">
      <c r="A9" s="751"/>
      <c r="B9" s="752"/>
      <c r="C9" s="757"/>
      <c r="D9" s="169" t="s">
        <v>11</v>
      </c>
      <c r="E9" s="170">
        <v>3</v>
      </c>
      <c r="F9" s="170">
        <v>3</v>
      </c>
      <c r="G9" s="170">
        <v>0.01</v>
      </c>
      <c r="H9" s="170">
        <v>2.35</v>
      </c>
      <c r="I9" s="170">
        <v>0.01</v>
      </c>
      <c r="J9" s="180"/>
      <c r="K9" s="180">
        <v>22.02</v>
      </c>
      <c r="L9" s="326">
        <v>429</v>
      </c>
      <c r="M9" s="342">
        <f t="shared" si="0"/>
        <v>1.287</v>
      </c>
    </row>
    <row r="10" spans="1:13" ht="39.75" customHeight="1" thickBot="1">
      <c r="A10" s="789"/>
      <c r="B10" s="789"/>
      <c r="C10" s="789"/>
      <c r="D10" s="789"/>
      <c r="E10" s="789"/>
      <c r="F10" s="789"/>
      <c r="G10" s="36">
        <f>SUM(G7:G9)</f>
        <v>9.03</v>
      </c>
      <c r="H10" s="36">
        <f>SUM(H7:H9)</f>
        <v>9.95</v>
      </c>
      <c r="I10" s="36">
        <f>SUM(I7:I9)</f>
        <v>2.73</v>
      </c>
      <c r="J10" s="36">
        <f>SUM(J7:J9)</f>
        <v>0.65</v>
      </c>
      <c r="K10" s="185">
        <f>SUM(K7:K9)</f>
        <v>133.47</v>
      </c>
      <c r="L10" s="185"/>
      <c r="M10" s="185">
        <f>SUM(M7:M9)</f>
        <v>13.992</v>
      </c>
    </row>
    <row r="11" spans="1:13" ht="39.75" customHeight="1" thickBot="1">
      <c r="A11" s="795" t="s">
        <v>236</v>
      </c>
      <c r="B11" s="780" t="s">
        <v>302</v>
      </c>
      <c r="C11" s="754"/>
      <c r="D11" s="48" t="s">
        <v>46</v>
      </c>
      <c r="E11" s="49">
        <v>35</v>
      </c>
      <c r="F11" s="49">
        <v>35</v>
      </c>
      <c r="G11" s="49">
        <v>2.49</v>
      </c>
      <c r="H11" s="49">
        <v>0.39</v>
      </c>
      <c r="I11" s="49">
        <v>16.24</v>
      </c>
      <c r="J11" s="197"/>
      <c r="K11" s="197">
        <v>80.15</v>
      </c>
      <c r="L11" s="327">
        <v>60.18</v>
      </c>
      <c r="M11" s="342">
        <f t="shared" si="0"/>
        <v>2.1063</v>
      </c>
    </row>
    <row r="12" spans="1:13" ht="39.75" customHeight="1" thickBot="1">
      <c r="A12" s="843"/>
      <c r="B12" s="798"/>
      <c r="C12" s="787"/>
      <c r="D12" s="48" t="s">
        <v>235</v>
      </c>
      <c r="E12" s="397">
        <v>10</v>
      </c>
      <c r="F12" s="46">
        <v>10</v>
      </c>
      <c r="G12" s="46">
        <v>2.6</v>
      </c>
      <c r="H12" s="46">
        <v>2.58</v>
      </c>
      <c r="I12" s="46"/>
      <c r="J12" s="184">
        <v>0.26</v>
      </c>
      <c r="K12" s="184">
        <v>33.8</v>
      </c>
      <c r="L12" s="327">
        <v>418</v>
      </c>
      <c r="M12" s="342">
        <f t="shared" si="0"/>
        <v>4.18</v>
      </c>
    </row>
    <row r="13" spans="1:13" ht="39.75" customHeight="1" thickBot="1">
      <c r="A13" s="797"/>
      <c r="B13" s="798"/>
      <c r="C13" s="755"/>
      <c r="D13" s="48" t="s">
        <v>99</v>
      </c>
      <c r="E13" s="49">
        <v>8</v>
      </c>
      <c r="F13" s="49">
        <v>8</v>
      </c>
      <c r="G13" s="49">
        <v>0.03</v>
      </c>
      <c r="H13" s="49">
        <v>6.28</v>
      </c>
      <c r="I13" s="49">
        <v>0.04</v>
      </c>
      <c r="J13" s="197"/>
      <c r="K13" s="197">
        <v>58.72</v>
      </c>
      <c r="L13" s="326">
        <v>429</v>
      </c>
      <c r="M13" s="342">
        <f t="shared" si="0"/>
        <v>3.432</v>
      </c>
    </row>
    <row r="14" spans="1:13" ht="39.75" customHeight="1" thickBot="1">
      <c r="A14" s="789"/>
      <c r="B14" s="789"/>
      <c r="C14" s="789"/>
      <c r="D14" s="789"/>
      <c r="E14" s="789"/>
      <c r="F14" s="789"/>
      <c r="G14" s="36">
        <f>SUM(G11:G13)</f>
        <v>5.12</v>
      </c>
      <c r="H14" s="36">
        <f>SUM(H11:H13)</f>
        <v>9.25</v>
      </c>
      <c r="I14" s="36">
        <f>SUM(I11:I13)</f>
        <v>16.279999999999998</v>
      </c>
      <c r="J14" s="36">
        <f>SUM(J11:J13)</f>
        <v>0.26</v>
      </c>
      <c r="K14" s="185">
        <f>SUM(K11:K13)</f>
        <v>172.67000000000002</v>
      </c>
      <c r="L14" s="185"/>
      <c r="M14" s="185">
        <f>SUM(M11:M13)</f>
        <v>9.7183</v>
      </c>
    </row>
    <row r="15" spans="1:13" ht="39.75" customHeight="1" thickBot="1">
      <c r="A15" s="734" t="s">
        <v>270</v>
      </c>
      <c r="B15" s="727">
        <v>200</v>
      </c>
      <c r="C15" s="720">
        <v>16</v>
      </c>
      <c r="D15" s="45" t="s">
        <v>271</v>
      </c>
      <c r="E15" s="46">
        <v>1</v>
      </c>
      <c r="F15" s="46">
        <v>1</v>
      </c>
      <c r="G15" s="46"/>
      <c r="H15" s="46"/>
      <c r="I15" s="46"/>
      <c r="J15" s="184"/>
      <c r="K15" s="184"/>
      <c r="L15" s="326">
        <v>1100</v>
      </c>
      <c r="M15" s="342">
        <f t="shared" si="0"/>
        <v>1.1</v>
      </c>
    </row>
    <row r="16" spans="1:13" ht="39.75" customHeight="1" thickBot="1">
      <c r="A16" s="734"/>
      <c r="B16" s="727"/>
      <c r="C16" s="721"/>
      <c r="D16" s="45" t="s">
        <v>24</v>
      </c>
      <c r="E16" s="170">
        <v>100</v>
      </c>
      <c r="F16" s="170">
        <v>100</v>
      </c>
      <c r="G16" s="170">
        <v>2.8</v>
      </c>
      <c r="H16" s="170">
        <v>3.2</v>
      </c>
      <c r="I16" s="170">
        <v>4.7</v>
      </c>
      <c r="J16" s="180">
        <v>1.3</v>
      </c>
      <c r="K16" s="180">
        <v>59</v>
      </c>
      <c r="L16" s="238">
        <v>39.6</v>
      </c>
      <c r="M16" s="342">
        <f t="shared" si="0"/>
        <v>3.96</v>
      </c>
    </row>
    <row r="17" spans="1:13" ht="39.75" customHeight="1" thickBot="1">
      <c r="A17" s="734"/>
      <c r="B17" s="727"/>
      <c r="C17" s="799"/>
      <c r="D17" s="45" t="s">
        <v>13</v>
      </c>
      <c r="E17" s="171">
        <v>12</v>
      </c>
      <c r="F17" s="171">
        <v>12</v>
      </c>
      <c r="G17" s="171"/>
      <c r="H17" s="171"/>
      <c r="I17" s="171">
        <v>11.4</v>
      </c>
      <c r="J17" s="181"/>
      <c r="K17" s="181">
        <v>46.8</v>
      </c>
      <c r="L17" s="326">
        <v>43.89</v>
      </c>
      <c r="M17" s="342">
        <f t="shared" si="0"/>
        <v>0.52668</v>
      </c>
    </row>
    <row r="18" spans="1:13" ht="39.75" customHeight="1" thickBot="1">
      <c r="A18" s="789"/>
      <c r="B18" s="789"/>
      <c r="C18" s="789"/>
      <c r="D18" s="789"/>
      <c r="E18" s="789"/>
      <c r="F18" s="789"/>
      <c r="G18" s="36">
        <f>SUM(G15:G17)</f>
        <v>2.8</v>
      </c>
      <c r="H18" s="36">
        <f>SUM(H15:H17)</f>
        <v>3.2</v>
      </c>
      <c r="I18" s="36">
        <f>SUM(I15:I17)</f>
        <v>16.1</v>
      </c>
      <c r="J18" s="36">
        <f>SUM(J15:J17)</f>
        <v>1.3</v>
      </c>
      <c r="K18" s="185">
        <f>SUM(K15:K17)</f>
        <v>105.8</v>
      </c>
      <c r="L18" s="185"/>
      <c r="M18" s="185">
        <f>SUM(M15:M17)</f>
        <v>5.58668</v>
      </c>
    </row>
    <row r="19" spans="1:13" ht="39.75" customHeight="1" thickBot="1">
      <c r="A19" s="798" t="s">
        <v>30</v>
      </c>
      <c r="B19" s="798"/>
      <c r="C19" s="798"/>
      <c r="D19" s="798"/>
      <c r="E19" s="798"/>
      <c r="F19" s="798"/>
      <c r="G19" s="36">
        <f>G5+G10+G14+G18</f>
        <v>17.31</v>
      </c>
      <c r="H19" s="36">
        <f>H5+H10+H14+H18</f>
        <v>22.639999999999997</v>
      </c>
      <c r="I19" s="36">
        <f>I5+I10+I14+I18</f>
        <v>42.4</v>
      </c>
      <c r="J19" s="36">
        <f>J5+J10+J14+J18</f>
        <v>6.26</v>
      </c>
      <c r="K19" s="185">
        <f>K5+K10+K14+K18</f>
        <v>445.96000000000004</v>
      </c>
      <c r="L19" s="185"/>
      <c r="M19" s="185">
        <f>M5+M10+M14+M18</f>
        <v>40.186980000000005</v>
      </c>
    </row>
    <row r="20" spans="1:13" ht="39.75" customHeight="1" thickBot="1">
      <c r="A20" s="798" t="s">
        <v>14</v>
      </c>
      <c r="B20" s="798"/>
      <c r="C20" s="798"/>
      <c r="D20" s="798"/>
      <c r="E20" s="798"/>
      <c r="F20" s="798"/>
      <c r="G20" s="798"/>
      <c r="H20" s="798"/>
      <c r="I20" s="798"/>
      <c r="J20" s="782"/>
      <c r="K20" s="782"/>
      <c r="L20" s="331"/>
      <c r="M20" s="342">
        <f t="shared" si="0"/>
        <v>0</v>
      </c>
    </row>
    <row r="21" spans="1:13" s="284" customFormat="1" ht="45.75" customHeight="1" thickBot="1">
      <c r="A21" s="42"/>
      <c r="B21" s="41"/>
      <c r="C21" s="41"/>
      <c r="D21" s="48"/>
      <c r="E21" s="167"/>
      <c r="F21" s="167"/>
      <c r="G21" s="167"/>
      <c r="H21" s="167"/>
      <c r="I21" s="167"/>
      <c r="J21" s="179"/>
      <c r="K21" s="179"/>
      <c r="L21" s="327"/>
      <c r="M21" s="334"/>
    </row>
    <row r="22" spans="1:13" ht="39.75" customHeight="1" thickBot="1">
      <c r="A22" s="50" t="s">
        <v>45</v>
      </c>
      <c r="B22" s="603">
        <v>200</v>
      </c>
      <c r="C22" s="603"/>
      <c r="D22" s="280" t="s">
        <v>15</v>
      </c>
      <c r="E22" s="281">
        <v>200</v>
      </c>
      <c r="F22" s="281">
        <v>200</v>
      </c>
      <c r="G22" s="281"/>
      <c r="H22" s="281"/>
      <c r="I22" s="282">
        <v>14</v>
      </c>
      <c r="J22" s="460">
        <v>4</v>
      </c>
      <c r="K22" s="283">
        <v>56</v>
      </c>
      <c r="L22" s="324">
        <v>66</v>
      </c>
      <c r="M22" s="342">
        <f>L22*E22/1000</f>
        <v>13.2</v>
      </c>
    </row>
    <row r="23" spans="1:13" ht="39.75" customHeight="1" thickBot="1">
      <c r="A23" s="50"/>
      <c r="B23" s="279"/>
      <c r="C23" s="417"/>
      <c r="D23" s="280"/>
      <c r="E23" s="281"/>
      <c r="F23" s="281"/>
      <c r="G23" s="281">
        <f>SUM(G21:G22)</f>
        <v>0</v>
      </c>
      <c r="H23" s="281">
        <f aca="true" t="shared" si="1" ref="H23:M23">SUM(H21:H22)</f>
        <v>0</v>
      </c>
      <c r="I23" s="281">
        <f t="shared" si="1"/>
        <v>14</v>
      </c>
      <c r="J23" s="281">
        <f t="shared" si="1"/>
        <v>4</v>
      </c>
      <c r="K23" s="281">
        <f t="shared" si="1"/>
        <v>56</v>
      </c>
      <c r="L23" s="281"/>
      <c r="M23" s="281">
        <f t="shared" si="1"/>
        <v>13.2</v>
      </c>
    </row>
    <row r="24" spans="1:13" ht="39.75" customHeight="1" thickBot="1">
      <c r="A24" s="798" t="s">
        <v>16</v>
      </c>
      <c r="B24" s="798"/>
      <c r="C24" s="798"/>
      <c r="D24" s="798"/>
      <c r="E24" s="798"/>
      <c r="F24" s="798"/>
      <c r="G24" s="798"/>
      <c r="H24" s="798"/>
      <c r="I24" s="798"/>
      <c r="J24" s="804"/>
      <c r="K24" s="782"/>
      <c r="L24" s="331"/>
      <c r="M24" s="342">
        <f t="shared" si="0"/>
        <v>0</v>
      </c>
    </row>
    <row r="25" spans="1:13" ht="39.75" customHeight="1" thickBot="1">
      <c r="A25" s="730" t="s">
        <v>185</v>
      </c>
      <c r="B25" s="733">
        <v>75</v>
      </c>
      <c r="C25" s="419"/>
      <c r="D25" s="172" t="s">
        <v>22</v>
      </c>
      <c r="E25" s="167">
        <v>15</v>
      </c>
      <c r="F25" s="167">
        <v>12</v>
      </c>
      <c r="G25" s="167">
        <v>0.03</v>
      </c>
      <c r="H25" s="167"/>
      <c r="I25" s="179">
        <v>0.87</v>
      </c>
      <c r="J25" s="471">
        <v>0.6</v>
      </c>
      <c r="K25" s="179">
        <v>4.1</v>
      </c>
      <c r="L25" s="239">
        <v>20.9</v>
      </c>
      <c r="M25" s="342">
        <f t="shared" si="0"/>
        <v>0.3135</v>
      </c>
    </row>
    <row r="26" spans="1:13" ht="39.75" customHeight="1" thickBot="1">
      <c r="A26" s="731"/>
      <c r="B26" s="731"/>
      <c r="C26" s="453"/>
      <c r="D26" s="176" t="s">
        <v>18</v>
      </c>
      <c r="E26" s="171">
        <v>4</v>
      </c>
      <c r="F26" s="171">
        <v>4</v>
      </c>
      <c r="G26" s="171"/>
      <c r="H26" s="171">
        <v>3.76</v>
      </c>
      <c r="I26" s="181"/>
      <c r="J26" s="471"/>
      <c r="K26" s="181">
        <v>34.92</v>
      </c>
      <c r="L26" s="238">
        <v>80.6</v>
      </c>
      <c r="M26" s="342">
        <f t="shared" si="0"/>
        <v>0.32239999999999996</v>
      </c>
    </row>
    <row r="27" spans="1:13" ht="39.75" customHeight="1" thickBot="1">
      <c r="A27" s="731"/>
      <c r="B27" s="731"/>
      <c r="C27" s="418"/>
      <c r="D27" s="166" t="s">
        <v>20</v>
      </c>
      <c r="E27" s="171">
        <v>40</v>
      </c>
      <c r="F27" s="171">
        <v>28</v>
      </c>
      <c r="G27" s="171">
        <v>1.56</v>
      </c>
      <c r="H27" s="171">
        <v>0.12</v>
      </c>
      <c r="I27" s="181">
        <v>6.52</v>
      </c>
      <c r="J27" s="471">
        <v>5.75</v>
      </c>
      <c r="K27" s="181">
        <v>22.4</v>
      </c>
      <c r="L27" s="238">
        <v>17.6</v>
      </c>
      <c r="M27" s="342">
        <f t="shared" si="0"/>
        <v>0.704</v>
      </c>
    </row>
    <row r="28" spans="1:13" ht="39.75" customHeight="1" thickBot="1">
      <c r="A28" s="731"/>
      <c r="B28" s="731"/>
      <c r="C28" s="453">
        <v>35</v>
      </c>
      <c r="D28" s="176" t="s">
        <v>21</v>
      </c>
      <c r="E28" s="171">
        <v>7</v>
      </c>
      <c r="F28" s="171">
        <v>6</v>
      </c>
      <c r="G28" s="171">
        <v>0.09</v>
      </c>
      <c r="H28" s="171"/>
      <c r="I28" s="181">
        <v>0.56</v>
      </c>
      <c r="J28" s="471">
        <v>0.63</v>
      </c>
      <c r="K28" s="181">
        <v>2.6</v>
      </c>
      <c r="L28" s="238">
        <v>24.2</v>
      </c>
      <c r="M28" s="342">
        <f t="shared" si="0"/>
        <v>0.1694</v>
      </c>
    </row>
    <row r="29" spans="1:13" ht="39.75" customHeight="1" thickBot="1">
      <c r="A29" s="732"/>
      <c r="B29" s="732"/>
      <c r="C29" s="454"/>
      <c r="D29" s="176" t="s">
        <v>245</v>
      </c>
      <c r="E29" s="171">
        <v>30</v>
      </c>
      <c r="F29" s="171">
        <v>24</v>
      </c>
      <c r="G29" s="171">
        <v>0.36</v>
      </c>
      <c r="H29" s="171"/>
      <c r="I29" s="181">
        <v>2.18</v>
      </c>
      <c r="J29" s="471">
        <v>2.4</v>
      </c>
      <c r="K29" s="260">
        <v>10.1</v>
      </c>
      <c r="L29" s="239">
        <v>20.9</v>
      </c>
      <c r="M29" s="342">
        <f t="shared" si="0"/>
        <v>0.627</v>
      </c>
    </row>
    <row r="30" spans="1:13" ht="39.75" customHeight="1" thickBot="1">
      <c r="A30" s="849"/>
      <c r="B30" s="849"/>
      <c r="C30" s="849"/>
      <c r="D30" s="849"/>
      <c r="E30" s="849"/>
      <c r="F30" s="849"/>
      <c r="G30" s="34">
        <f>SUM(G25:G29)</f>
        <v>2.04</v>
      </c>
      <c r="H30" s="34">
        <f>SUM(H25:H29)</f>
        <v>3.88</v>
      </c>
      <c r="I30" s="34">
        <f>SUM(I25:I29)</f>
        <v>10.129999999999999</v>
      </c>
      <c r="J30" s="528">
        <f>SUM(J25:J29)</f>
        <v>9.379999999999999</v>
      </c>
      <c r="K30" s="192">
        <f>SUM(K25:K29)</f>
        <v>74.11999999999999</v>
      </c>
      <c r="L30" s="192"/>
      <c r="M30" s="192">
        <f>SUM(M25:M29)</f>
        <v>2.1363</v>
      </c>
    </row>
    <row r="31" spans="1:13" ht="39.75" customHeight="1" thickBot="1">
      <c r="A31" s="833" t="s">
        <v>221</v>
      </c>
      <c r="B31" s="752">
        <v>200</v>
      </c>
      <c r="C31" s="733">
        <v>20</v>
      </c>
      <c r="D31" s="172" t="s">
        <v>138</v>
      </c>
      <c r="E31" s="173">
        <v>10</v>
      </c>
      <c r="F31" s="173">
        <v>10</v>
      </c>
      <c r="G31" s="173">
        <v>1.15</v>
      </c>
      <c r="H31" s="173">
        <v>0.33</v>
      </c>
      <c r="I31" s="173">
        <v>6.65</v>
      </c>
      <c r="J31" s="182"/>
      <c r="K31" s="182">
        <v>34.8</v>
      </c>
      <c r="L31" s="239">
        <v>55</v>
      </c>
      <c r="M31" s="342">
        <f t="shared" si="0"/>
        <v>0.55</v>
      </c>
    </row>
    <row r="32" spans="1:13" ht="39.75" customHeight="1" thickBot="1">
      <c r="A32" s="833"/>
      <c r="B32" s="752"/>
      <c r="C32" s="756"/>
      <c r="D32" s="172" t="s">
        <v>140</v>
      </c>
      <c r="E32" s="398">
        <v>15</v>
      </c>
      <c r="F32" s="70">
        <v>15</v>
      </c>
      <c r="G32" s="70">
        <v>3.03</v>
      </c>
      <c r="H32" s="70">
        <v>0.42</v>
      </c>
      <c r="I32" s="70"/>
      <c r="J32" s="187"/>
      <c r="K32" s="187">
        <v>15.9</v>
      </c>
      <c r="L32" s="210">
        <v>429</v>
      </c>
      <c r="M32" s="355">
        <f>E32*L32/1000</f>
        <v>6.435</v>
      </c>
    </row>
    <row r="33" spans="1:13" ht="39.75" customHeight="1" thickBot="1">
      <c r="A33" s="818"/>
      <c r="B33" s="818"/>
      <c r="C33" s="756"/>
      <c r="D33" s="172" t="s">
        <v>114</v>
      </c>
      <c r="E33" s="173">
        <v>60</v>
      </c>
      <c r="F33" s="173">
        <v>42</v>
      </c>
      <c r="G33" s="173">
        <v>0.58</v>
      </c>
      <c r="H33" s="173">
        <v>0.16</v>
      </c>
      <c r="I33" s="173">
        <v>6.84</v>
      </c>
      <c r="J33" s="182">
        <v>8.64</v>
      </c>
      <c r="K33" s="182">
        <v>33.6</v>
      </c>
      <c r="L33" s="239">
        <v>17.6</v>
      </c>
      <c r="M33" s="342">
        <f t="shared" si="0"/>
        <v>1.056</v>
      </c>
    </row>
    <row r="34" spans="1:13" ht="39.75" customHeight="1" thickBot="1">
      <c r="A34" s="818"/>
      <c r="B34" s="818"/>
      <c r="C34" s="756"/>
      <c r="D34" s="172" t="s">
        <v>118</v>
      </c>
      <c r="E34" s="173">
        <v>10</v>
      </c>
      <c r="F34" s="173">
        <v>8</v>
      </c>
      <c r="G34" s="173">
        <v>0.11</v>
      </c>
      <c r="H34" s="173"/>
      <c r="I34" s="173">
        <v>0.73</v>
      </c>
      <c r="J34" s="182">
        <v>0.84</v>
      </c>
      <c r="K34" s="182">
        <v>3.3</v>
      </c>
      <c r="L34" s="325">
        <v>24.2</v>
      </c>
      <c r="M34" s="342">
        <f t="shared" si="0"/>
        <v>0.242</v>
      </c>
    </row>
    <row r="35" spans="1:13" ht="39.75" customHeight="1" thickBot="1">
      <c r="A35" s="818"/>
      <c r="B35" s="818"/>
      <c r="C35" s="756"/>
      <c r="D35" s="172"/>
      <c r="E35" s="173"/>
      <c r="F35" s="173"/>
      <c r="G35" s="173"/>
      <c r="H35" s="173"/>
      <c r="I35" s="173"/>
      <c r="J35" s="182"/>
      <c r="K35" s="182"/>
      <c r="L35" s="238"/>
      <c r="M35" s="342">
        <f t="shared" si="0"/>
        <v>0</v>
      </c>
    </row>
    <row r="36" spans="1:13" ht="39.75" customHeight="1" thickBot="1">
      <c r="A36" s="818"/>
      <c r="B36" s="818"/>
      <c r="C36" s="757"/>
      <c r="D36" s="172" t="s">
        <v>116</v>
      </c>
      <c r="E36" s="173">
        <v>15</v>
      </c>
      <c r="F36" s="173">
        <v>12</v>
      </c>
      <c r="G36" s="173">
        <v>0.03</v>
      </c>
      <c r="H36" s="173"/>
      <c r="I36" s="173">
        <v>0.87</v>
      </c>
      <c r="J36" s="182">
        <v>0.6</v>
      </c>
      <c r="K36" s="182">
        <v>4.1</v>
      </c>
      <c r="L36" s="239">
        <v>20.9</v>
      </c>
      <c r="M36" s="342">
        <f t="shared" si="0"/>
        <v>0.3135</v>
      </c>
    </row>
    <row r="37" spans="1:13" ht="39.75" customHeight="1" thickBot="1">
      <c r="A37" s="789"/>
      <c r="B37" s="789"/>
      <c r="C37" s="789"/>
      <c r="D37" s="789"/>
      <c r="E37" s="789"/>
      <c r="F37" s="789"/>
      <c r="G37" s="36">
        <f>SUM(G31:G36)</f>
        <v>4.9</v>
      </c>
      <c r="H37" s="36">
        <f>SUM(H31:H36)</f>
        <v>0.91</v>
      </c>
      <c r="I37" s="36">
        <f>SUM(I31:I36)</f>
        <v>15.09</v>
      </c>
      <c r="J37" s="36">
        <f>SUM(J31:J36)</f>
        <v>10.08</v>
      </c>
      <c r="K37" s="185">
        <f>SUM(K31:K36)</f>
        <v>91.69999999999999</v>
      </c>
      <c r="L37" s="185"/>
      <c r="M37" s="185">
        <f>SUM(M31:M36)</f>
        <v>8.5965</v>
      </c>
    </row>
    <row r="38" spans="1:13" ht="39.75" customHeight="1" thickBot="1">
      <c r="A38" s="742" t="s">
        <v>437</v>
      </c>
      <c r="B38" s="726" t="s">
        <v>216</v>
      </c>
      <c r="C38" s="717" t="s">
        <v>291</v>
      </c>
      <c r="D38" s="169" t="s">
        <v>43</v>
      </c>
      <c r="E38" s="170">
        <v>77</v>
      </c>
      <c r="F38" s="170">
        <v>77</v>
      </c>
      <c r="G38" s="170">
        <v>15.4</v>
      </c>
      <c r="H38" s="170">
        <v>7.54</v>
      </c>
      <c r="I38" s="170"/>
      <c r="J38" s="180"/>
      <c r="K38" s="180">
        <v>129.36</v>
      </c>
      <c r="L38" s="239">
        <v>429</v>
      </c>
      <c r="M38" s="342">
        <f t="shared" si="0"/>
        <v>33.033</v>
      </c>
    </row>
    <row r="39" spans="1:13" ht="39.75" customHeight="1" thickBot="1">
      <c r="A39" s="742"/>
      <c r="B39" s="726"/>
      <c r="C39" s="718"/>
      <c r="D39" s="169" t="s">
        <v>217</v>
      </c>
      <c r="E39" s="171">
        <v>3</v>
      </c>
      <c r="F39" s="171">
        <v>3</v>
      </c>
      <c r="G39" s="171">
        <v>0.01</v>
      </c>
      <c r="H39" s="171">
        <v>2.35</v>
      </c>
      <c r="I39" s="171">
        <v>0.01</v>
      </c>
      <c r="J39" s="181"/>
      <c r="K39" s="181">
        <v>22.02</v>
      </c>
      <c r="L39" s="239">
        <v>429</v>
      </c>
      <c r="M39" s="342">
        <f t="shared" si="0"/>
        <v>1.287</v>
      </c>
    </row>
    <row r="40" spans="1:13" ht="39.75" customHeight="1" thickBot="1">
      <c r="A40" s="742"/>
      <c r="B40" s="726"/>
      <c r="C40" s="718"/>
      <c r="D40" s="169" t="s">
        <v>189</v>
      </c>
      <c r="E40" s="170">
        <v>5</v>
      </c>
      <c r="F40" s="170">
        <v>4.25</v>
      </c>
      <c r="G40" s="170">
        <v>0.62</v>
      </c>
      <c r="H40" s="170">
        <v>1.25</v>
      </c>
      <c r="I40" s="170">
        <v>0.02</v>
      </c>
      <c r="J40" s="180"/>
      <c r="K40" s="180">
        <v>14.11</v>
      </c>
      <c r="L40" s="239">
        <v>178.75</v>
      </c>
      <c r="M40" s="342">
        <f t="shared" si="0"/>
        <v>0.89375</v>
      </c>
    </row>
    <row r="41" spans="1:13" ht="39.75" customHeight="1" thickBot="1">
      <c r="A41" s="742"/>
      <c r="B41" s="726"/>
      <c r="C41" s="718"/>
      <c r="D41" s="169" t="s">
        <v>62</v>
      </c>
      <c r="E41" s="170">
        <v>15</v>
      </c>
      <c r="F41" s="170">
        <v>15</v>
      </c>
      <c r="G41" s="170">
        <v>0.82</v>
      </c>
      <c r="H41" s="261">
        <v>0.12</v>
      </c>
      <c r="I41" s="170">
        <v>9.24</v>
      </c>
      <c r="J41" s="180"/>
      <c r="K41" s="180">
        <v>42.38</v>
      </c>
      <c r="L41" s="238">
        <v>53.9</v>
      </c>
      <c r="M41" s="342">
        <f t="shared" si="0"/>
        <v>0.8085</v>
      </c>
    </row>
    <row r="42" spans="1:13" ht="39.75" customHeight="1" thickBot="1">
      <c r="A42" s="742"/>
      <c r="B42" s="726"/>
      <c r="C42" s="718"/>
      <c r="D42" s="169" t="s">
        <v>42</v>
      </c>
      <c r="E42" s="170">
        <v>20</v>
      </c>
      <c r="F42" s="170">
        <v>16</v>
      </c>
      <c r="G42" s="170">
        <v>0.04</v>
      </c>
      <c r="H42" s="170"/>
      <c r="I42" s="170">
        <v>1.16</v>
      </c>
      <c r="J42" s="180">
        <v>0.8</v>
      </c>
      <c r="K42" s="180">
        <v>5.4</v>
      </c>
      <c r="L42" s="239">
        <v>20.9</v>
      </c>
      <c r="M42" s="342">
        <f t="shared" si="0"/>
        <v>0.418</v>
      </c>
    </row>
    <row r="43" spans="1:13" ht="39.75" customHeight="1" thickBot="1">
      <c r="A43" s="742"/>
      <c r="B43" s="726"/>
      <c r="C43" s="718"/>
      <c r="D43" s="176" t="s">
        <v>21</v>
      </c>
      <c r="E43" s="170">
        <v>10</v>
      </c>
      <c r="F43" s="170">
        <v>8</v>
      </c>
      <c r="G43" s="170">
        <v>0.11</v>
      </c>
      <c r="H43" s="170"/>
      <c r="I43" s="170">
        <v>0.73</v>
      </c>
      <c r="J43" s="180">
        <v>0.84</v>
      </c>
      <c r="K43" s="180">
        <v>3.3</v>
      </c>
      <c r="L43" s="239">
        <v>24.2</v>
      </c>
      <c r="M43" s="342">
        <f t="shared" si="0"/>
        <v>0.242</v>
      </c>
    </row>
    <row r="44" spans="1:13" ht="39.75" customHeight="1" thickBot="1">
      <c r="A44" s="742"/>
      <c r="B44" s="726"/>
      <c r="C44" s="718"/>
      <c r="D44" s="175" t="s">
        <v>27</v>
      </c>
      <c r="E44" s="170">
        <v>3</v>
      </c>
      <c r="F44" s="170">
        <v>3</v>
      </c>
      <c r="G44" s="170">
        <v>0.3</v>
      </c>
      <c r="H44" s="170">
        <v>0.04</v>
      </c>
      <c r="I44" s="170">
        <v>2.13</v>
      </c>
      <c r="J44" s="180"/>
      <c r="K44" s="180">
        <v>10</v>
      </c>
      <c r="L44" s="239">
        <v>27.5</v>
      </c>
      <c r="M44" s="342">
        <f t="shared" si="0"/>
        <v>0.0825</v>
      </c>
    </row>
    <row r="45" spans="1:13" ht="39.75" customHeight="1" thickBot="1">
      <c r="A45" s="742"/>
      <c r="B45" s="726"/>
      <c r="C45" s="718"/>
      <c r="D45" s="252" t="s">
        <v>93</v>
      </c>
      <c r="E45" s="171">
        <v>4</v>
      </c>
      <c r="F45" s="171">
        <v>4</v>
      </c>
      <c r="G45" s="171"/>
      <c r="H45" s="171">
        <v>3.76</v>
      </c>
      <c r="I45" s="171"/>
      <c r="J45" s="181"/>
      <c r="K45" s="181">
        <v>34.92</v>
      </c>
      <c r="L45" s="234">
        <v>80.6</v>
      </c>
      <c r="M45" s="342">
        <f>L45*E45/1000</f>
        <v>0.32239999999999996</v>
      </c>
    </row>
    <row r="46" spans="1:13" ht="39.75" customHeight="1" thickBot="1">
      <c r="A46" s="841"/>
      <c r="B46" s="841"/>
      <c r="C46" s="841"/>
      <c r="D46" s="841"/>
      <c r="E46" s="841"/>
      <c r="F46" s="841"/>
      <c r="G46" s="135">
        <f>SUM(G38:G45)</f>
        <v>17.3</v>
      </c>
      <c r="H46" s="135">
        <f>SUM(H38:H45)</f>
        <v>15.059999999999999</v>
      </c>
      <c r="I46" s="135">
        <f>SUM(I38:I45)</f>
        <v>13.29</v>
      </c>
      <c r="J46" s="135">
        <f>SUM(J38:J45)</f>
        <v>1.6400000000000001</v>
      </c>
      <c r="K46" s="186">
        <f>SUM(K38:K45)</f>
        <v>261.49</v>
      </c>
      <c r="L46" s="186"/>
      <c r="M46" s="186">
        <f>SUM(M38:M45)</f>
        <v>37.08715</v>
      </c>
    </row>
    <row r="47" spans="1:13" ht="39.75" customHeight="1" thickBot="1">
      <c r="A47" s="781" t="s">
        <v>215</v>
      </c>
      <c r="B47" s="727">
        <v>200</v>
      </c>
      <c r="C47" s="720">
        <v>31</v>
      </c>
      <c r="D47" s="43" t="s">
        <v>215</v>
      </c>
      <c r="E47" s="49">
        <v>15</v>
      </c>
      <c r="F47" s="49">
        <v>15</v>
      </c>
      <c r="G47" s="49"/>
      <c r="H47" s="49"/>
      <c r="I47" s="49">
        <v>13.8</v>
      </c>
      <c r="J47" s="464"/>
      <c r="K47" s="197">
        <v>55.2</v>
      </c>
      <c r="L47" s="238">
        <v>58.3</v>
      </c>
      <c r="M47" s="320">
        <f>L47*E47/1000</f>
        <v>0.8745</v>
      </c>
    </row>
    <row r="48" spans="1:13" ht="39.75" customHeight="1" thickBot="1">
      <c r="A48" s="781"/>
      <c r="B48" s="727"/>
      <c r="C48" s="799"/>
      <c r="D48" s="43" t="s">
        <v>100</v>
      </c>
      <c r="E48" s="171">
        <v>12</v>
      </c>
      <c r="F48" s="171">
        <v>12</v>
      </c>
      <c r="G48" s="171"/>
      <c r="H48" s="171"/>
      <c r="I48" s="181">
        <v>11.4</v>
      </c>
      <c r="J48" s="239"/>
      <c r="K48" s="181">
        <v>46.8</v>
      </c>
      <c r="L48" s="238">
        <v>43.89</v>
      </c>
      <c r="M48" s="320">
        <f>L48*E48/1000</f>
        <v>0.52668</v>
      </c>
    </row>
    <row r="49" spans="1:13" ht="39.75" customHeight="1" thickBot="1">
      <c r="A49" s="784"/>
      <c r="B49" s="785"/>
      <c r="C49" s="785"/>
      <c r="D49" s="785"/>
      <c r="E49" s="785"/>
      <c r="F49" s="786"/>
      <c r="G49" s="36">
        <f>SUM(G47,G48)</f>
        <v>0</v>
      </c>
      <c r="H49" s="36">
        <f>SUM(H47:H48)</f>
        <v>0</v>
      </c>
      <c r="I49" s="36">
        <f>SUM(I47:I48)</f>
        <v>25.200000000000003</v>
      </c>
      <c r="J49" s="36">
        <f>SUM(J47:J48)</f>
        <v>0</v>
      </c>
      <c r="K49" s="185">
        <f>SUM(K47:K48)</f>
        <v>102</v>
      </c>
      <c r="L49" s="185"/>
      <c r="M49" s="185">
        <f>SUM(M47:M48)</f>
        <v>1.40118</v>
      </c>
    </row>
    <row r="50" spans="1:13" ht="39.75" customHeight="1" thickBot="1">
      <c r="A50" s="50" t="s">
        <v>44</v>
      </c>
      <c r="B50" s="40">
        <v>35</v>
      </c>
      <c r="C50" s="40"/>
      <c r="D50" s="45" t="s">
        <v>25</v>
      </c>
      <c r="E50" s="46">
        <v>35</v>
      </c>
      <c r="F50" s="46">
        <v>35</v>
      </c>
      <c r="G50" s="46">
        <v>1.82</v>
      </c>
      <c r="H50" s="46">
        <v>0.42</v>
      </c>
      <c r="I50" s="46">
        <v>15.48</v>
      </c>
      <c r="J50" s="184"/>
      <c r="K50" s="184">
        <v>74.9</v>
      </c>
      <c r="L50" s="36">
        <v>53.16</v>
      </c>
      <c r="M50" s="342">
        <f t="shared" si="0"/>
        <v>1.8605999999999998</v>
      </c>
    </row>
    <row r="51" spans="1:13" ht="39.75" customHeight="1" thickBot="1">
      <c r="A51" s="798" t="s">
        <v>29</v>
      </c>
      <c r="B51" s="798"/>
      <c r="C51" s="798"/>
      <c r="D51" s="798"/>
      <c r="E51" s="798"/>
      <c r="F51" s="798"/>
      <c r="G51" s="36">
        <f>G30+G37+G46+G49+G50</f>
        <v>26.060000000000002</v>
      </c>
      <c r="H51" s="36">
        <f>H30+H37+H46+H49+H50</f>
        <v>20.27</v>
      </c>
      <c r="I51" s="36">
        <f>I30+I37+I46+I49+I50</f>
        <v>79.19</v>
      </c>
      <c r="J51" s="36">
        <f>J30+J37+J46+J49+J50</f>
        <v>21.1</v>
      </c>
      <c r="K51" s="185">
        <f>K30+K37+K46+K49+K50</f>
        <v>604.2099999999999</v>
      </c>
      <c r="L51" s="185"/>
      <c r="M51" s="185">
        <f>M30+M37+M46+M49+M50</f>
        <v>51.08173</v>
      </c>
    </row>
    <row r="52" spans="1:13" ht="39.75" customHeight="1" thickBot="1">
      <c r="A52" s="798" t="s">
        <v>26</v>
      </c>
      <c r="B52" s="798"/>
      <c r="C52" s="798"/>
      <c r="D52" s="798"/>
      <c r="E52" s="798"/>
      <c r="F52" s="798"/>
      <c r="G52" s="798"/>
      <c r="H52" s="798"/>
      <c r="I52" s="798"/>
      <c r="J52" s="782"/>
      <c r="K52" s="782"/>
      <c r="L52" s="331"/>
      <c r="M52" s="342">
        <f t="shared" si="0"/>
        <v>0</v>
      </c>
    </row>
    <row r="53" spans="1:13" ht="39.75" customHeight="1" thickBot="1">
      <c r="A53" s="781" t="s">
        <v>444</v>
      </c>
      <c r="B53" s="727">
        <v>100</v>
      </c>
      <c r="C53" s="535"/>
      <c r="D53" s="45" t="s">
        <v>294</v>
      </c>
      <c r="E53" s="287">
        <v>130</v>
      </c>
      <c r="F53" s="287">
        <v>120</v>
      </c>
      <c r="G53" s="287">
        <v>23.4</v>
      </c>
      <c r="H53" s="287">
        <v>2.6</v>
      </c>
      <c r="I53" s="288">
        <v>4.29</v>
      </c>
      <c r="J53" s="337">
        <v>0.65</v>
      </c>
      <c r="K53" s="288">
        <v>133.9</v>
      </c>
      <c r="L53" s="390">
        <v>198</v>
      </c>
      <c r="M53" s="390">
        <f t="shared" si="0"/>
        <v>25.74</v>
      </c>
    </row>
    <row r="54" spans="1:13" ht="39.75" customHeight="1" thickBot="1">
      <c r="A54" s="781"/>
      <c r="B54" s="727"/>
      <c r="C54" s="537"/>
      <c r="D54" s="45" t="s">
        <v>112</v>
      </c>
      <c r="E54" s="46">
        <v>30</v>
      </c>
      <c r="F54" s="46">
        <v>27</v>
      </c>
      <c r="G54" s="46">
        <v>1.08</v>
      </c>
      <c r="H54" s="46"/>
      <c r="I54" s="46">
        <v>2.65</v>
      </c>
      <c r="J54" s="184">
        <v>43.56</v>
      </c>
      <c r="K54" s="184">
        <v>12.2</v>
      </c>
      <c r="L54" s="390">
        <v>73.7</v>
      </c>
      <c r="M54" s="390">
        <f t="shared" si="0"/>
        <v>2.211</v>
      </c>
    </row>
    <row r="55" spans="1:13" ht="39.75" customHeight="1" thickBot="1">
      <c r="A55" s="781"/>
      <c r="B55" s="727"/>
      <c r="C55" s="537"/>
      <c r="D55" s="45" t="s">
        <v>295</v>
      </c>
      <c r="E55" s="46">
        <v>6</v>
      </c>
      <c r="F55" s="46">
        <v>5</v>
      </c>
      <c r="G55" s="46">
        <v>0.63</v>
      </c>
      <c r="H55" s="46">
        <v>0.57</v>
      </c>
      <c r="I55" s="46">
        <v>0.04</v>
      </c>
      <c r="J55" s="184"/>
      <c r="K55" s="184">
        <v>7.9</v>
      </c>
      <c r="L55" s="390">
        <v>178.75</v>
      </c>
      <c r="M55" s="390">
        <f t="shared" si="0"/>
        <v>1.0725</v>
      </c>
    </row>
    <row r="56" spans="1:13" ht="39.75" customHeight="1" thickBot="1">
      <c r="A56" s="781"/>
      <c r="B56" s="727"/>
      <c r="C56" s="537">
        <v>60</v>
      </c>
      <c r="D56" s="45" t="s">
        <v>13</v>
      </c>
      <c r="E56" s="46">
        <v>12</v>
      </c>
      <c r="F56" s="46">
        <v>12</v>
      </c>
      <c r="G56" s="46"/>
      <c r="H56" s="46"/>
      <c r="I56" s="46">
        <v>11.4</v>
      </c>
      <c r="J56" s="184"/>
      <c r="K56" s="184">
        <v>46.8</v>
      </c>
      <c r="L56" s="390">
        <v>43.89</v>
      </c>
      <c r="M56" s="390">
        <f t="shared" si="0"/>
        <v>0.52668</v>
      </c>
    </row>
    <row r="57" spans="1:13" ht="39.75" customHeight="1" thickBot="1">
      <c r="A57" s="781"/>
      <c r="B57" s="727"/>
      <c r="C57" s="537"/>
      <c r="D57" s="45" t="s">
        <v>186</v>
      </c>
      <c r="E57" s="46">
        <v>6</v>
      </c>
      <c r="F57" s="46">
        <v>6</v>
      </c>
      <c r="G57" s="46">
        <v>0.65</v>
      </c>
      <c r="H57" s="46">
        <v>0.09</v>
      </c>
      <c r="I57" s="46">
        <v>4.16</v>
      </c>
      <c r="J57" s="184"/>
      <c r="K57" s="184">
        <v>20.5</v>
      </c>
      <c r="L57" s="390">
        <v>57.2</v>
      </c>
      <c r="M57" s="390">
        <f t="shared" si="0"/>
        <v>0.34320000000000006</v>
      </c>
    </row>
    <row r="58" spans="1:13" ht="39.75" customHeight="1" thickBot="1">
      <c r="A58" s="781"/>
      <c r="B58" s="727"/>
      <c r="C58" s="537"/>
      <c r="D58" s="45" t="s">
        <v>99</v>
      </c>
      <c r="E58" s="46">
        <v>2</v>
      </c>
      <c r="F58" s="46">
        <v>2</v>
      </c>
      <c r="G58" s="46">
        <v>0.01</v>
      </c>
      <c r="H58" s="46">
        <v>1.65</v>
      </c>
      <c r="I58" s="46">
        <v>0.02</v>
      </c>
      <c r="J58" s="184"/>
      <c r="K58" s="184">
        <v>15</v>
      </c>
      <c r="L58" s="390">
        <v>429</v>
      </c>
      <c r="M58" s="390">
        <f t="shared" si="0"/>
        <v>0.858</v>
      </c>
    </row>
    <row r="59" spans="1:13" ht="39.75" customHeight="1" thickBot="1">
      <c r="A59" s="781"/>
      <c r="B59" s="727"/>
      <c r="C59" s="537"/>
      <c r="D59" s="539" t="s">
        <v>296</v>
      </c>
      <c r="E59" s="287">
        <v>4</v>
      </c>
      <c r="F59" s="287">
        <v>4</v>
      </c>
      <c r="G59" s="287"/>
      <c r="H59" s="287">
        <v>3.76</v>
      </c>
      <c r="I59" s="287"/>
      <c r="J59" s="288"/>
      <c r="K59" s="288">
        <v>34.92</v>
      </c>
      <c r="L59" s="390">
        <v>80.6</v>
      </c>
      <c r="M59" s="390">
        <f t="shared" si="0"/>
        <v>0.32239999999999996</v>
      </c>
    </row>
    <row r="60" spans="1:13" ht="39.75" customHeight="1" thickBot="1">
      <c r="A60" s="781"/>
      <c r="B60" s="727"/>
      <c r="C60" s="540"/>
      <c r="D60" s="45" t="s">
        <v>41</v>
      </c>
      <c r="E60" s="46">
        <v>50</v>
      </c>
      <c r="F60" s="46">
        <v>50</v>
      </c>
      <c r="G60" s="46">
        <v>1.4</v>
      </c>
      <c r="H60" s="46">
        <v>1.6</v>
      </c>
      <c r="I60" s="46">
        <v>2.35</v>
      </c>
      <c r="J60" s="46">
        <v>0.65</v>
      </c>
      <c r="K60" s="184">
        <v>29.5</v>
      </c>
      <c r="L60" s="390">
        <v>39.6</v>
      </c>
      <c r="M60" s="390">
        <f>L60*E60/1000</f>
        <v>1.98</v>
      </c>
    </row>
    <row r="61" spans="1:13" ht="39.75" customHeight="1" thickBot="1">
      <c r="A61" s="781"/>
      <c r="B61" s="727"/>
      <c r="C61" s="540"/>
      <c r="D61" s="52"/>
      <c r="E61" s="47"/>
      <c r="F61" s="47"/>
      <c r="G61" s="47"/>
      <c r="H61" s="47"/>
      <c r="I61" s="47"/>
      <c r="J61" s="162"/>
      <c r="K61" s="162"/>
      <c r="L61" s="327"/>
      <c r="M61" s="334"/>
    </row>
    <row r="62" spans="1:13" ht="39.75" customHeight="1" thickBot="1">
      <c r="A62" s="789"/>
      <c r="B62" s="789"/>
      <c r="C62" s="789"/>
      <c r="D62" s="789"/>
      <c r="E62" s="789"/>
      <c r="F62" s="789"/>
      <c r="G62" s="36">
        <f>SUM(G53:G61)</f>
        <v>27.169999999999995</v>
      </c>
      <c r="H62" s="36">
        <f>SUM(H53:H61)</f>
        <v>10.27</v>
      </c>
      <c r="I62" s="36">
        <f>SUM(I53:I61)</f>
        <v>24.91</v>
      </c>
      <c r="J62" s="36">
        <f>SUM(J53:J61)</f>
        <v>44.86</v>
      </c>
      <c r="K62" s="185">
        <f>SUM(K53:K61)</f>
        <v>300.72</v>
      </c>
      <c r="L62" s="185"/>
      <c r="M62" s="185">
        <f>SUM(M53:M61)</f>
        <v>33.053779999999996</v>
      </c>
    </row>
    <row r="63" spans="1:13" ht="39.75" customHeight="1" thickBot="1">
      <c r="A63" s="75"/>
      <c r="B63" s="65"/>
      <c r="C63" s="65"/>
      <c r="D63" s="52"/>
      <c r="E63" s="47"/>
      <c r="F63" s="47"/>
      <c r="G63" s="47"/>
      <c r="H63" s="47"/>
      <c r="I63" s="47"/>
      <c r="J63" s="162"/>
      <c r="K63" s="162"/>
      <c r="L63" s="327"/>
      <c r="M63" s="334"/>
    </row>
    <row r="64" spans="1:13" ht="39.75" customHeight="1" thickBot="1">
      <c r="A64" s="850"/>
      <c r="B64" s="840"/>
      <c r="C64" s="840"/>
      <c r="D64" s="840"/>
      <c r="E64" s="840"/>
      <c r="F64" s="840"/>
      <c r="G64" s="840"/>
      <c r="H64" s="840"/>
      <c r="I64" s="840"/>
      <c r="J64" s="853"/>
      <c r="K64" s="853"/>
      <c r="L64" s="238"/>
      <c r="M64" s="342"/>
    </row>
    <row r="65" spans="1:13" ht="54.75" customHeight="1" thickBot="1">
      <c r="A65" s="53" t="s">
        <v>420</v>
      </c>
      <c r="B65" s="36">
        <v>20</v>
      </c>
      <c r="C65" s="36"/>
      <c r="D65" s="43" t="s">
        <v>420</v>
      </c>
      <c r="E65" s="46">
        <v>20</v>
      </c>
      <c r="F65" s="46">
        <v>20</v>
      </c>
      <c r="G65" s="46">
        <v>0.7</v>
      </c>
      <c r="H65" s="46">
        <v>0.24</v>
      </c>
      <c r="I65" s="46">
        <v>14.6</v>
      </c>
      <c r="J65" s="184"/>
      <c r="K65" s="184">
        <v>61.8</v>
      </c>
      <c r="L65" s="664">
        <v>77</v>
      </c>
      <c r="M65" s="334">
        <f>L65*E65/1000</f>
        <v>1.54</v>
      </c>
    </row>
    <row r="66" spans="1:13" ht="39.75" customHeight="1" thickBot="1">
      <c r="A66" s="850"/>
      <c r="B66" s="850"/>
      <c r="C66" s="850"/>
      <c r="D66" s="850"/>
      <c r="E66" s="850"/>
      <c r="F66" s="850"/>
      <c r="G66" s="850"/>
      <c r="H66" s="850"/>
      <c r="I66" s="850"/>
      <c r="J66" s="851"/>
      <c r="K66" s="852"/>
      <c r="L66" s="185"/>
      <c r="M66" s="342">
        <f t="shared" si="0"/>
        <v>0</v>
      </c>
    </row>
    <row r="67" spans="1:13" ht="48" customHeight="1" thickBot="1">
      <c r="A67" s="795" t="s">
        <v>53</v>
      </c>
      <c r="B67" s="720">
        <v>200</v>
      </c>
      <c r="C67" s="777">
        <v>56</v>
      </c>
      <c r="D67" s="51" t="s">
        <v>96</v>
      </c>
      <c r="E67" s="46">
        <v>1</v>
      </c>
      <c r="F67" s="46">
        <v>1</v>
      </c>
      <c r="G67" s="46">
        <v>0.24</v>
      </c>
      <c r="H67" s="46">
        <v>0.17</v>
      </c>
      <c r="I67" s="46">
        <v>0.24</v>
      </c>
      <c r="J67" s="184"/>
      <c r="K67" s="326">
        <v>3.8</v>
      </c>
      <c r="L67" s="472">
        <v>605</v>
      </c>
      <c r="M67" s="342">
        <f t="shared" si="0"/>
        <v>0.605</v>
      </c>
    </row>
    <row r="68" spans="1:13" ht="39.75" customHeight="1" thickBot="1">
      <c r="A68" s="816"/>
      <c r="B68" s="816"/>
      <c r="C68" s="778"/>
      <c r="D68" s="52" t="s">
        <v>92</v>
      </c>
      <c r="E68" s="171">
        <v>12</v>
      </c>
      <c r="F68" s="171">
        <v>12</v>
      </c>
      <c r="G68" s="171"/>
      <c r="H68" s="171"/>
      <c r="I68" s="171">
        <v>11.4</v>
      </c>
      <c r="J68" s="181"/>
      <c r="K68" s="239">
        <v>46.8</v>
      </c>
      <c r="L68" s="392">
        <v>43.89</v>
      </c>
      <c r="M68" s="342">
        <f t="shared" si="0"/>
        <v>0.52668</v>
      </c>
    </row>
    <row r="69" spans="1:13" ht="39.75" customHeight="1" thickBot="1">
      <c r="A69" s="817"/>
      <c r="B69" s="817"/>
      <c r="C69" s="779"/>
      <c r="D69" s="52" t="s">
        <v>90</v>
      </c>
      <c r="E69" s="47">
        <v>100</v>
      </c>
      <c r="F69" s="47">
        <v>100</v>
      </c>
      <c r="G69" s="47">
        <v>2.8</v>
      </c>
      <c r="H69" s="47">
        <v>3.2</v>
      </c>
      <c r="I69" s="47">
        <v>4.7</v>
      </c>
      <c r="J69" s="162">
        <v>1.3</v>
      </c>
      <c r="K69" s="327">
        <v>59</v>
      </c>
      <c r="L69" s="392">
        <v>39.6</v>
      </c>
      <c r="M69" s="342">
        <f t="shared" si="0"/>
        <v>3.96</v>
      </c>
    </row>
    <row r="70" spans="1:13" ht="39.75" customHeight="1" thickBot="1">
      <c r="A70" s="809"/>
      <c r="B70" s="810"/>
      <c r="C70" s="810"/>
      <c r="D70" s="810"/>
      <c r="E70" s="810"/>
      <c r="F70" s="811"/>
      <c r="G70" s="36">
        <f>SUM(G67:G69)</f>
        <v>3.04</v>
      </c>
      <c r="H70" s="36">
        <f>SUM(H67:H69)</f>
        <v>3.37</v>
      </c>
      <c r="I70" s="36">
        <f>SUM(I67:I69)</f>
        <v>16.34</v>
      </c>
      <c r="J70" s="36">
        <f>SUM(J67:J69)</f>
        <v>1.3</v>
      </c>
      <c r="K70" s="473">
        <f>SUM(K67:K69)</f>
        <v>109.6</v>
      </c>
      <c r="L70" s="185"/>
      <c r="M70" s="185">
        <f>SUM(M67:M69)</f>
        <v>5.09168</v>
      </c>
    </row>
    <row r="71" spans="1:13" ht="39.75" customHeight="1" thickBot="1">
      <c r="A71" s="798" t="s">
        <v>31</v>
      </c>
      <c r="B71" s="798"/>
      <c r="C71" s="798"/>
      <c r="D71" s="798"/>
      <c r="E71" s="798"/>
      <c r="F71" s="798"/>
      <c r="G71" s="36">
        <f>G62+G63+G65+G70</f>
        <v>30.909999999999993</v>
      </c>
      <c r="H71" s="36">
        <f>H62+H63+H65+H70</f>
        <v>13.879999999999999</v>
      </c>
      <c r="I71" s="36">
        <f>I62+I63+I65+I70</f>
        <v>55.849999999999994</v>
      </c>
      <c r="J71" s="36">
        <f>J62+J63+J65+J70</f>
        <v>46.16</v>
      </c>
      <c r="K71" s="185">
        <f>K62+K63+K65+K70</f>
        <v>472.12</v>
      </c>
      <c r="L71" s="185"/>
      <c r="M71" s="185">
        <f>M62+M63+M65+M70</f>
        <v>39.68545999999999</v>
      </c>
    </row>
    <row r="72" spans="1:13" ht="39.75" customHeight="1" thickBot="1">
      <c r="A72" s="798" t="s">
        <v>32</v>
      </c>
      <c r="B72" s="798"/>
      <c r="C72" s="798"/>
      <c r="D72" s="798"/>
      <c r="E72" s="798"/>
      <c r="F72" s="798"/>
      <c r="G72" s="36">
        <f>G19+G23+G51+G71</f>
        <v>74.28</v>
      </c>
      <c r="H72" s="36">
        <f>H19+H23+H51+H71</f>
        <v>56.78999999999999</v>
      </c>
      <c r="I72" s="534">
        <f>I19+I23+I51+I71+H72</f>
        <v>248.23</v>
      </c>
      <c r="J72" s="36">
        <f>J19+J23+J51+J71</f>
        <v>77.52</v>
      </c>
      <c r="K72" s="198">
        <f>K19+K23+K51+K71</f>
        <v>1578.29</v>
      </c>
      <c r="L72" s="185"/>
      <c r="M72" s="185">
        <f>M19+M23+M51+M71</f>
        <v>144.15417000000002</v>
      </c>
    </row>
    <row r="73" spans="1:12" ht="25.5">
      <c r="A73" s="11"/>
      <c r="B73" s="11"/>
      <c r="C73" s="11"/>
      <c r="D73" s="12"/>
      <c r="E73" s="13"/>
      <c r="F73" s="13"/>
      <c r="G73" s="13"/>
      <c r="H73" s="13"/>
      <c r="I73" s="13"/>
      <c r="J73" s="13"/>
      <c r="K73" s="13"/>
      <c r="L73" s="13"/>
    </row>
    <row r="74" spans="1:12" ht="15">
      <c r="A74" s="14"/>
      <c r="B74" s="14"/>
      <c r="C74" s="14"/>
      <c r="D74" s="15"/>
      <c r="E74" s="16"/>
      <c r="F74" s="16"/>
      <c r="G74" s="16"/>
      <c r="H74" s="16"/>
      <c r="I74" s="16"/>
      <c r="J74" s="16"/>
      <c r="K74" s="16"/>
      <c r="L74" s="16"/>
    </row>
    <row r="75" spans="1:12" ht="15">
      <c r="A75" s="14"/>
      <c r="B75" s="14"/>
      <c r="C75" s="14"/>
      <c r="D75" s="15"/>
      <c r="E75" s="16"/>
      <c r="F75" s="16"/>
      <c r="G75" s="16"/>
      <c r="H75" s="16"/>
      <c r="I75" s="16"/>
      <c r="J75" s="16"/>
      <c r="K75" s="16"/>
      <c r="L75" s="16"/>
    </row>
  </sheetData>
  <sheetProtection/>
  <mergeCells count="45">
    <mergeCell ref="A15:A17"/>
    <mergeCell ref="B15:B17"/>
    <mergeCell ref="A25:A29"/>
    <mergeCell ref="B25:B29"/>
    <mergeCell ref="A20:K20"/>
    <mergeCell ref="A24:K24"/>
    <mergeCell ref="A18:F18"/>
    <mergeCell ref="A19:F19"/>
    <mergeCell ref="A47:A48"/>
    <mergeCell ref="A66:K66"/>
    <mergeCell ref="A64:K64"/>
    <mergeCell ref="B47:B48"/>
    <mergeCell ref="A53:A61"/>
    <mergeCell ref="A62:F62"/>
    <mergeCell ref="A51:F51"/>
    <mergeCell ref="B31:B36"/>
    <mergeCell ref="A72:F72"/>
    <mergeCell ref="A71:F71"/>
    <mergeCell ref="A10:F10"/>
    <mergeCell ref="B53:B61"/>
    <mergeCell ref="A11:A13"/>
    <mergeCell ref="B11:B13"/>
    <mergeCell ref="A14:F14"/>
    <mergeCell ref="A49:F49"/>
    <mergeCell ref="A46:F46"/>
    <mergeCell ref="B38:B45"/>
    <mergeCell ref="A70:F70"/>
    <mergeCell ref="A67:A69"/>
    <mergeCell ref="A52:K52"/>
    <mergeCell ref="B67:B69"/>
    <mergeCell ref="A4:K4"/>
    <mergeCell ref="A6:K6"/>
    <mergeCell ref="A7:A9"/>
    <mergeCell ref="B7:B9"/>
    <mergeCell ref="A31:A36"/>
    <mergeCell ref="C67:C69"/>
    <mergeCell ref="C7:C9"/>
    <mergeCell ref="C11:C13"/>
    <mergeCell ref="C15:C17"/>
    <mergeCell ref="C31:C36"/>
    <mergeCell ref="C38:C45"/>
    <mergeCell ref="C47:C48"/>
    <mergeCell ref="A30:F30"/>
    <mergeCell ref="A37:F37"/>
    <mergeCell ref="A38:A45"/>
  </mergeCells>
  <printOptions/>
  <pageMargins left="0.7" right="0.7" top="0.75" bottom="0.75" header="0.3" footer="0.3"/>
  <pageSetup horizontalDpi="600" verticalDpi="600" orientation="portrait" paperSize="9" scale="22" r:id="rId1"/>
  <rowBreaks count="1" manualBreakCount="1">
    <brk id="7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70"/>
  <sheetViews>
    <sheetView view="pageBreakPreview" zoomScale="35" zoomScaleNormal="70" zoomScaleSheetLayoutView="35" zoomScalePageLayoutView="0" workbookViewId="0" topLeftCell="A37">
      <selection activeCell="B22" sqref="B22"/>
    </sheetView>
  </sheetViews>
  <sheetFormatPr defaultColWidth="9.140625" defaultRowHeight="15"/>
  <cols>
    <col min="1" max="1" width="63.421875" style="3" customWidth="1"/>
    <col min="2" max="3" width="22.7109375" style="3" customWidth="1"/>
    <col min="4" max="4" width="55.8515625" style="0" customWidth="1"/>
    <col min="5" max="10" width="20.7109375" style="2" customWidth="1"/>
    <col min="11" max="11" width="30.8515625" style="2" customWidth="1"/>
    <col min="12" max="12" width="26.57421875" style="2" customWidth="1"/>
    <col min="13" max="13" width="20.28125" style="0" customWidth="1"/>
  </cols>
  <sheetData>
    <row r="2" spans="1:13" ht="61.5">
      <c r="A2" s="17"/>
      <c r="B2" s="18"/>
      <c r="C2" s="18"/>
      <c r="D2" s="62" t="s">
        <v>164</v>
      </c>
      <c r="E2" s="61"/>
      <c r="F2" s="19"/>
      <c r="G2" s="19"/>
      <c r="H2" s="19"/>
      <c r="I2" s="19"/>
      <c r="J2" s="19"/>
      <c r="K2" s="25" t="s">
        <v>443</v>
      </c>
      <c r="L2" s="25"/>
      <c r="M2" s="183"/>
    </row>
    <row r="3" spans="1:13" ht="47.25" thickBot="1">
      <c r="A3" s="54"/>
      <c r="B3" s="29" t="s">
        <v>135</v>
      </c>
      <c r="C3" s="29"/>
      <c r="D3" s="77" t="s">
        <v>150</v>
      </c>
      <c r="E3" s="32"/>
      <c r="F3" s="32"/>
      <c r="G3" s="30"/>
      <c r="H3" s="30"/>
      <c r="I3" s="30"/>
      <c r="J3" s="30"/>
      <c r="K3" s="30"/>
      <c r="L3" s="30"/>
      <c r="M3" s="183"/>
    </row>
    <row r="4" spans="1:13" ht="82.5" customHeight="1" thickBot="1">
      <c r="A4" s="164" t="s">
        <v>0</v>
      </c>
      <c r="B4" s="164" t="s">
        <v>1</v>
      </c>
      <c r="C4" s="455" t="s">
        <v>285</v>
      </c>
      <c r="D4" s="164" t="s">
        <v>2</v>
      </c>
      <c r="E4" s="164" t="s">
        <v>3</v>
      </c>
      <c r="F4" s="164" t="s">
        <v>4</v>
      </c>
      <c r="G4" s="164" t="s">
        <v>5</v>
      </c>
      <c r="H4" s="164" t="s">
        <v>6</v>
      </c>
      <c r="I4" s="164" t="s">
        <v>7</v>
      </c>
      <c r="J4" s="451" t="s">
        <v>284</v>
      </c>
      <c r="K4" s="230" t="s">
        <v>8</v>
      </c>
      <c r="L4" s="346" t="s">
        <v>260</v>
      </c>
      <c r="M4" s="335" t="s">
        <v>237</v>
      </c>
    </row>
    <row r="5" spans="1:13" ht="38.25" customHeight="1" thickBot="1">
      <c r="A5" s="749" t="s">
        <v>9</v>
      </c>
      <c r="B5" s="749"/>
      <c r="C5" s="749"/>
      <c r="D5" s="749"/>
      <c r="E5" s="749"/>
      <c r="F5" s="749"/>
      <c r="G5" s="749"/>
      <c r="H5" s="749"/>
      <c r="I5" s="749"/>
      <c r="J5" s="750"/>
      <c r="K5" s="750"/>
      <c r="L5" s="235"/>
      <c r="M5" s="335"/>
    </row>
    <row r="6" spans="1:13" s="289" customFormat="1" ht="39.75" customHeight="1" thickBot="1">
      <c r="A6" s="67"/>
      <c r="B6" s="41"/>
      <c r="C6" s="41"/>
      <c r="D6" s="48"/>
      <c r="E6" s="704"/>
      <c r="F6" s="167"/>
      <c r="G6" s="167"/>
      <c r="H6" s="167"/>
      <c r="I6" s="167"/>
      <c r="J6" s="179"/>
      <c r="K6" s="179"/>
      <c r="L6" s="343"/>
      <c r="M6" s="348"/>
    </row>
    <row r="7" spans="1:13" ht="43.5" customHeight="1" thickBot="1">
      <c r="A7" s="730" t="s">
        <v>50</v>
      </c>
      <c r="B7" s="733">
        <v>150</v>
      </c>
      <c r="C7" s="733">
        <v>26</v>
      </c>
      <c r="D7" s="175" t="s">
        <v>98</v>
      </c>
      <c r="E7" s="170">
        <v>100</v>
      </c>
      <c r="F7" s="170">
        <v>100</v>
      </c>
      <c r="G7" s="170">
        <v>2.8</v>
      </c>
      <c r="H7" s="170">
        <v>3.2</v>
      </c>
      <c r="I7" s="170">
        <v>4.7</v>
      </c>
      <c r="J7" s="180">
        <v>1.3</v>
      </c>
      <c r="K7" s="180">
        <v>59</v>
      </c>
      <c r="L7" s="238">
        <v>39.6</v>
      </c>
      <c r="M7" s="335">
        <f aca="true" t="shared" si="0" ref="M7:M66">L7*E7/1000</f>
        <v>3.96</v>
      </c>
    </row>
    <row r="8" spans="1:13" ht="43.5" customHeight="1" thickBot="1">
      <c r="A8" s="847"/>
      <c r="B8" s="847"/>
      <c r="C8" s="756"/>
      <c r="D8" s="176" t="s">
        <v>47</v>
      </c>
      <c r="E8" s="171">
        <v>25</v>
      </c>
      <c r="F8" s="171">
        <v>25</v>
      </c>
      <c r="G8" s="171">
        <v>2.32</v>
      </c>
      <c r="H8" s="171">
        <v>0.25</v>
      </c>
      <c r="I8" s="171">
        <v>17.42</v>
      </c>
      <c r="J8" s="181"/>
      <c r="K8" s="181">
        <v>79.25</v>
      </c>
      <c r="L8" s="239">
        <v>30.8</v>
      </c>
      <c r="M8" s="335">
        <f t="shared" si="0"/>
        <v>0.77</v>
      </c>
    </row>
    <row r="9" spans="1:13" ht="43.5" customHeight="1" thickBot="1">
      <c r="A9" s="847"/>
      <c r="B9" s="847"/>
      <c r="C9" s="756"/>
      <c r="D9" s="176" t="s">
        <v>100</v>
      </c>
      <c r="E9" s="170">
        <v>2</v>
      </c>
      <c r="F9" s="170">
        <v>2</v>
      </c>
      <c r="G9" s="170"/>
      <c r="H9" s="170"/>
      <c r="I9" s="170">
        <v>1.91</v>
      </c>
      <c r="J9" s="180"/>
      <c r="K9" s="180">
        <v>7.8</v>
      </c>
      <c r="L9" s="238">
        <v>43.89</v>
      </c>
      <c r="M9" s="335">
        <f t="shared" si="0"/>
        <v>0.08778</v>
      </c>
    </row>
    <row r="10" spans="1:13" ht="43.5" customHeight="1" thickBot="1">
      <c r="A10" s="854"/>
      <c r="B10" s="854"/>
      <c r="C10" s="757"/>
      <c r="D10" s="176" t="s">
        <v>99</v>
      </c>
      <c r="E10" s="171">
        <v>3</v>
      </c>
      <c r="F10" s="171">
        <v>3</v>
      </c>
      <c r="G10" s="171">
        <v>0.01</v>
      </c>
      <c r="H10" s="171">
        <v>2.35</v>
      </c>
      <c r="I10" s="171">
        <v>0.01</v>
      </c>
      <c r="J10" s="181"/>
      <c r="K10" s="181">
        <v>22.02</v>
      </c>
      <c r="L10" s="239">
        <v>429</v>
      </c>
      <c r="M10" s="335">
        <f t="shared" si="0"/>
        <v>1.287</v>
      </c>
    </row>
    <row r="11" spans="1:13" ht="43.5" customHeight="1" thickBot="1">
      <c r="A11" s="729"/>
      <c r="B11" s="729"/>
      <c r="C11" s="729"/>
      <c r="D11" s="729"/>
      <c r="E11" s="729"/>
      <c r="F11" s="729"/>
      <c r="G11" s="165">
        <f>SUM(G7:G10)</f>
        <v>5.129999999999999</v>
      </c>
      <c r="H11" s="165">
        <f>SUM(H7:H10)</f>
        <v>5.800000000000001</v>
      </c>
      <c r="I11" s="165">
        <f>SUM(I7:I10)</f>
        <v>24.040000000000003</v>
      </c>
      <c r="J11" s="165">
        <f>SUM(J7:J10)</f>
        <v>1.3</v>
      </c>
      <c r="K11" s="178">
        <f>SUM(K7:K10)</f>
        <v>168.07000000000002</v>
      </c>
      <c r="L11" s="178"/>
      <c r="M11" s="178">
        <f>SUM(M7:M10)</f>
        <v>6.104780000000001</v>
      </c>
    </row>
    <row r="12" spans="1:13" ht="48" customHeight="1" thickBot="1">
      <c r="A12" s="730" t="s">
        <v>236</v>
      </c>
      <c r="B12" s="754" t="s">
        <v>447</v>
      </c>
      <c r="C12" s="413"/>
      <c r="D12" s="172" t="s">
        <v>46</v>
      </c>
      <c r="E12" s="49">
        <v>30</v>
      </c>
      <c r="F12" s="49">
        <v>30</v>
      </c>
      <c r="G12" s="49">
        <v>2.13</v>
      </c>
      <c r="H12" s="49">
        <v>0.33</v>
      </c>
      <c r="I12" s="49">
        <v>13.9</v>
      </c>
      <c r="J12" s="197"/>
      <c r="K12" s="197">
        <v>68.7</v>
      </c>
      <c r="L12" s="239">
        <v>60.18</v>
      </c>
      <c r="M12" s="335">
        <f t="shared" si="0"/>
        <v>1.8054000000000001</v>
      </c>
    </row>
    <row r="13" spans="1:13" ht="44.25" customHeight="1" thickBot="1">
      <c r="A13" s="848"/>
      <c r="B13" s="787"/>
      <c r="C13" s="546"/>
      <c r="D13" s="71" t="s">
        <v>235</v>
      </c>
      <c r="E13" s="397">
        <v>5</v>
      </c>
      <c r="F13" s="46">
        <v>5</v>
      </c>
      <c r="G13" s="46">
        <v>1.3</v>
      </c>
      <c r="H13" s="46">
        <v>1.19</v>
      </c>
      <c r="I13" s="46"/>
      <c r="J13" s="184">
        <v>0.13</v>
      </c>
      <c r="K13" s="184">
        <v>16.9</v>
      </c>
      <c r="L13" s="343">
        <v>418</v>
      </c>
      <c r="M13" s="320">
        <f t="shared" si="0"/>
        <v>2.09</v>
      </c>
    </row>
    <row r="14" spans="1:13" ht="43.5" customHeight="1" thickBot="1">
      <c r="A14" s="758"/>
      <c r="B14" s="755"/>
      <c r="C14" s="414"/>
      <c r="D14" s="172" t="s">
        <v>99</v>
      </c>
      <c r="E14" s="170">
        <v>5</v>
      </c>
      <c r="F14" s="170">
        <v>5</v>
      </c>
      <c r="G14" s="170">
        <v>0.02</v>
      </c>
      <c r="H14" s="170">
        <v>3.92</v>
      </c>
      <c r="I14" s="170">
        <v>0.02</v>
      </c>
      <c r="J14" s="180"/>
      <c r="K14" s="180">
        <v>36.7</v>
      </c>
      <c r="L14" s="238">
        <v>429</v>
      </c>
      <c r="M14" s="335">
        <f t="shared" si="0"/>
        <v>2.145</v>
      </c>
    </row>
    <row r="15" spans="1:13" ht="43.5" customHeight="1" thickBot="1">
      <c r="A15" s="729"/>
      <c r="B15" s="729"/>
      <c r="C15" s="729"/>
      <c r="D15" s="729"/>
      <c r="E15" s="729"/>
      <c r="F15" s="729"/>
      <c r="G15" s="165">
        <f>SUM(G12:G14)</f>
        <v>3.4499999999999997</v>
      </c>
      <c r="H15" s="165">
        <f>SUM(H12:H14)</f>
        <v>5.4399999999999995</v>
      </c>
      <c r="I15" s="165">
        <f>SUM(I12:I14)</f>
        <v>13.92</v>
      </c>
      <c r="J15" s="165">
        <f>SUM(J12:J14)</f>
        <v>0.13</v>
      </c>
      <c r="K15" s="178">
        <f>SUM(K12:K14)</f>
        <v>122.3</v>
      </c>
      <c r="L15" s="178"/>
      <c r="M15" s="178">
        <f>SUM(M12:M14)</f>
        <v>6.0404</v>
      </c>
    </row>
    <row r="16" spans="1:13" ht="43.5" customHeight="1" thickBot="1">
      <c r="A16" s="734" t="s">
        <v>53</v>
      </c>
      <c r="B16" s="735">
        <v>200</v>
      </c>
      <c r="C16" s="391"/>
      <c r="D16" s="55" t="s">
        <v>68</v>
      </c>
      <c r="E16" s="46">
        <v>1</v>
      </c>
      <c r="F16" s="46">
        <v>1</v>
      </c>
      <c r="G16" s="46">
        <v>0.24</v>
      </c>
      <c r="H16" s="46">
        <v>0.17</v>
      </c>
      <c r="I16" s="46">
        <v>0.24</v>
      </c>
      <c r="J16" s="184"/>
      <c r="K16" s="184">
        <v>3.8</v>
      </c>
      <c r="L16" s="326">
        <v>605</v>
      </c>
      <c r="M16" s="335">
        <f t="shared" si="0"/>
        <v>0.605</v>
      </c>
    </row>
    <row r="17" spans="1:13" ht="43.5" customHeight="1" thickBot="1">
      <c r="A17" s="734"/>
      <c r="B17" s="736"/>
      <c r="C17" s="421">
        <v>56</v>
      </c>
      <c r="D17" s="55" t="s">
        <v>41</v>
      </c>
      <c r="E17" s="170">
        <v>100</v>
      </c>
      <c r="F17" s="170">
        <v>100</v>
      </c>
      <c r="G17" s="170">
        <v>2.8</v>
      </c>
      <c r="H17" s="170">
        <v>3.2</v>
      </c>
      <c r="I17" s="170">
        <v>4.7</v>
      </c>
      <c r="J17" s="180">
        <v>1.3</v>
      </c>
      <c r="K17" s="180">
        <v>59</v>
      </c>
      <c r="L17" s="325">
        <v>39.6</v>
      </c>
      <c r="M17" s="335">
        <f t="shared" si="0"/>
        <v>3.96</v>
      </c>
    </row>
    <row r="18" spans="1:13" ht="43.5" customHeight="1" thickBot="1">
      <c r="A18" s="734"/>
      <c r="B18" s="737"/>
      <c r="C18" s="422"/>
      <c r="D18" s="45" t="s">
        <v>40</v>
      </c>
      <c r="E18" s="46">
        <v>8</v>
      </c>
      <c r="F18" s="46">
        <v>8</v>
      </c>
      <c r="G18" s="46"/>
      <c r="H18" s="46"/>
      <c r="I18" s="46">
        <v>7.64</v>
      </c>
      <c r="J18" s="184"/>
      <c r="K18" s="184">
        <v>31.2</v>
      </c>
      <c r="L18" s="326">
        <v>43.89</v>
      </c>
      <c r="M18" s="335">
        <f t="shared" si="0"/>
        <v>0.35112</v>
      </c>
    </row>
    <row r="19" spans="1:13" ht="43.5" customHeight="1" thickBot="1">
      <c r="A19" s="729"/>
      <c r="B19" s="729"/>
      <c r="C19" s="729"/>
      <c r="D19" s="729"/>
      <c r="E19" s="729"/>
      <c r="F19" s="729"/>
      <c r="G19" s="165">
        <f>SUM(G16:G18)</f>
        <v>3.04</v>
      </c>
      <c r="H19" s="165">
        <f>SUM(H16:H18)</f>
        <v>3.37</v>
      </c>
      <c r="I19" s="165">
        <f>SUM(I16:I18)</f>
        <v>12.58</v>
      </c>
      <c r="J19" s="165">
        <f>SUM(J16:J18)</f>
        <v>1.3</v>
      </c>
      <c r="K19" s="178">
        <f>SUM(K16:K18)</f>
        <v>94</v>
      </c>
      <c r="L19" s="178"/>
      <c r="M19" s="178">
        <f>SUM(M16:M18)</f>
        <v>4.916119999999999</v>
      </c>
    </row>
    <row r="20" spans="1:13" ht="43.5" customHeight="1" thickBot="1">
      <c r="A20" s="749" t="s">
        <v>30</v>
      </c>
      <c r="B20" s="749"/>
      <c r="C20" s="749"/>
      <c r="D20" s="749"/>
      <c r="E20" s="749"/>
      <c r="F20" s="749"/>
      <c r="G20" s="165">
        <f>G6+G11+G15+G19</f>
        <v>11.619999999999997</v>
      </c>
      <c r="H20" s="165">
        <f>H6+H11+H15+H19</f>
        <v>14.61</v>
      </c>
      <c r="I20" s="165">
        <f>I6+I11+I15+I19</f>
        <v>50.54</v>
      </c>
      <c r="J20" s="165">
        <f>J6+J11+J15+J19</f>
        <v>2.7300000000000004</v>
      </c>
      <c r="K20" s="178">
        <f>K6+K11+K15+K19</f>
        <v>384.37</v>
      </c>
      <c r="L20" s="178"/>
      <c r="M20" s="178">
        <f>M6+M11+M15+M19</f>
        <v>17.0613</v>
      </c>
    </row>
    <row r="21" spans="1:13" ht="34.5" customHeight="1" thickBot="1">
      <c r="A21" s="749" t="s">
        <v>14</v>
      </c>
      <c r="B21" s="749"/>
      <c r="C21" s="749"/>
      <c r="D21" s="749"/>
      <c r="E21" s="749"/>
      <c r="F21" s="749"/>
      <c r="G21" s="749"/>
      <c r="H21" s="749"/>
      <c r="I21" s="749"/>
      <c r="J21" s="750"/>
      <c r="K21" s="750"/>
      <c r="L21" s="235"/>
      <c r="M21" s="335">
        <f t="shared" si="0"/>
        <v>0</v>
      </c>
    </row>
    <row r="22" spans="1:13" s="289" customFormat="1" ht="39.75" customHeight="1" thickBot="1">
      <c r="A22" s="67" t="s">
        <v>10</v>
      </c>
      <c r="B22" s="41">
        <v>70</v>
      </c>
      <c r="C22" s="41"/>
      <c r="D22" s="48" t="s">
        <v>97</v>
      </c>
      <c r="E22" s="555">
        <v>70</v>
      </c>
      <c r="F22" s="167">
        <v>49</v>
      </c>
      <c r="G22" s="167">
        <v>0.63</v>
      </c>
      <c r="H22" s="167">
        <v>0.098</v>
      </c>
      <c r="I22" s="167">
        <v>3.97</v>
      </c>
      <c r="J22" s="179">
        <v>29.4</v>
      </c>
      <c r="K22" s="179">
        <v>19.6</v>
      </c>
      <c r="L22" s="343">
        <v>88</v>
      </c>
      <c r="M22" s="348">
        <f>L22*E22/1000</f>
        <v>6.16</v>
      </c>
    </row>
    <row r="23" spans="1:13" s="289" customFormat="1" ht="39.75" customHeight="1" thickBot="1">
      <c r="A23" s="67"/>
      <c r="B23" s="41"/>
      <c r="C23" s="41"/>
      <c r="D23" s="48"/>
      <c r="E23" s="167"/>
      <c r="F23" s="167"/>
      <c r="G23" s="167"/>
      <c r="H23" s="167"/>
      <c r="I23" s="167"/>
      <c r="J23" s="179"/>
      <c r="K23" s="179"/>
      <c r="L23" s="343"/>
      <c r="M23" s="348"/>
    </row>
    <row r="24" spans="1:13" ht="39.75" customHeight="1" thickBot="1">
      <c r="A24" s="42"/>
      <c r="B24" s="168"/>
      <c r="C24" s="168"/>
      <c r="D24" s="169"/>
      <c r="E24" s="170"/>
      <c r="F24" s="170"/>
      <c r="G24" s="170">
        <f>SUM(G22:G23)</f>
        <v>0.63</v>
      </c>
      <c r="H24" s="170">
        <f aca="true" t="shared" si="1" ref="H24:M24">SUM(H22:H23)</f>
        <v>0.098</v>
      </c>
      <c r="I24" s="170">
        <f t="shared" si="1"/>
        <v>3.97</v>
      </c>
      <c r="J24" s="170">
        <f t="shared" si="1"/>
        <v>29.4</v>
      </c>
      <c r="K24" s="170">
        <f t="shared" si="1"/>
        <v>19.6</v>
      </c>
      <c r="L24" s="170"/>
      <c r="M24" s="170">
        <f t="shared" si="1"/>
        <v>6.16</v>
      </c>
    </row>
    <row r="25" spans="1:13" ht="30" customHeight="1" thickBot="1">
      <c r="A25" s="749" t="s">
        <v>16</v>
      </c>
      <c r="B25" s="749"/>
      <c r="C25" s="749"/>
      <c r="D25" s="749"/>
      <c r="E25" s="749"/>
      <c r="F25" s="749"/>
      <c r="G25" s="749"/>
      <c r="H25" s="749"/>
      <c r="I25" s="749"/>
      <c r="J25" s="750"/>
      <c r="K25" s="750"/>
      <c r="L25" s="235"/>
      <c r="M25" s="335">
        <f t="shared" si="0"/>
        <v>0</v>
      </c>
    </row>
    <row r="26" spans="1:13" ht="43.5" customHeight="1" thickBot="1">
      <c r="A26" s="833" t="s">
        <v>272</v>
      </c>
      <c r="B26" s="752">
        <v>30</v>
      </c>
      <c r="C26" s="733">
        <v>69</v>
      </c>
      <c r="D26" s="172" t="s">
        <v>116</v>
      </c>
      <c r="E26" s="173">
        <v>10</v>
      </c>
      <c r="F26" s="173">
        <v>8</v>
      </c>
      <c r="G26" s="173">
        <v>0.03</v>
      </c>
      <c r="H26" s="173">
        <v>0.01</v>
      </c>
      <c r="I26" s="173">
        <v>0.72</v>
      </c>
      <c r="J26" s="182">
        <v>0.4</v>
      </c>
      <c r="K26" s="182">
        <v>3.4</v>
      </c>
      <c r="L26" s="239">
        <v>20.9</v>
      </c>
      <c r="M26" s="335">
        <f t="shared" si="0"/>
        <v>0.209</v>
      </c>
    </row>
    <row r="27" spans="1:13" ht="43.5" customHeight="1" thickBot="1">
      <c r="A27" s="833"/>
      <c r="B27" s="752"/>
      <c r="C27" s="756"/>
      <c r="D27" s="172" t="s">
        <v>92</v>
      </c>
      <c r="E27" s="173">
        <v>1</v>
      </c>
      <c r="F27" s="173">
        <v>1</v>
      </c>
      <c r="G27" s="173"/>
      <c r="H27" s="173"/>
      <c r="I27" s="173">
        <v>1</v>
      </c>
      <c r="J27" s="182"/>
      <c r="K27" s="182">
        <v>3.8</v>
      </c>
      <c r="L27" s="239">
        <v>43.89</v>
      </c>
      <c r="M27" s="335">
        <f t="shared" si="0"/>
        <v>0.04389</v>
      </c>
    </row>
    <row r="28" spans="1:13" ht="43.5" customHeight="1" thickBot="1">
      <c r="A28" s="833"/>
      <c r="B28" s="752"/>
      <c r="C28" s="756"/>
      <c r="D28" s="172" t="s">
        <v>112</v>
      </c>
      <c r="E28" s="173">
        <v>20</v>
      </c>
      <c r="F28" s="173">
        <v>18</v>
      </c>
      <c r="G28" s="173">
        <v>0.14</v>
      </c>
      <c r="H28" s="173"/>
      <c r="I28" s="173">
        <v>1.76</v>
      </c>
      <c r="J28" s="182">
        <v>29</v>
      </c>
      <c r="K28" s="182">
        <v>8.1</v>
      </c>
      <c r="L28" s="239">
        <v>73.7</v>
      </c>
      <c r="M28" s="335">
        <f t="shared" si="0"/>
        <v>1.474</v>
      </c>
    </row>
    <row r="29" spans="1:13" ht="43.5" customHeight="1" thickBot="1">
      <c r="A29" s="833"/>
      <c r="B29" s="752"/>
      <c r="C29" s="756"/>
      <c r="D29" s="280" t="s">
        <v>268</v>
      </c>
      <c r="E29" s="281">
        <v>5</v>
      </c>
      <c r="F29" s="281">
        <v>5</v>
      </c>
      <c r="G29" s="281"/>
      <c r="H29" s="281">
        <v>0.22</v>
      </c>
      <c r="I29" s="281">
        <v>0.31</v>
      </c>
      <c r="J29" s="281">
        <v>0.4</v>
      </c>
      <c r="K29" s="281">
        <v>13.95</v>
      </c>
      <c r="L29" s="239">
        <v>214.5</v>
      </c>
      <c r="M29" s="335">
        <f t="shared" si="0"/>
        <v>1.0725</v>
      </c>
    </row>
    <row r="30" spans="1:13" ht="43.5" customHeight="1" thickBot="1">
      <c r="A30" s="833"/>
      <c r="B30" s="752"/>
      <c r="C30" s="757"/>
      <c r="D30" s="172" t="s">
        <v>93</v>
      </c>
      <c r="E30" s="173">
        <v>2</v>
      </c>
      <c r="F30" s="173">
        <v>2</v>
      </c>
      <c r="G30" s="173"/>
      <c r="H30" s="173">
        <v>1.88</v>
      </c>
      <c r="I30" s="173"/>
      <c r="J30" s="182"/>
      <c r="K30" s="182">
        <v>17.46</v>
      </c>
      <c r="L30" s="239">
        <v>80.6</v>
      </c>
      <c r="M30" s="335">
        <f t="shared" si="0"/>
        <v>0.16119999999999998</v>
      </c>
    </row>
    <row r="31" spans="1:13" ht="33.75" customHeight="1" thickBot="1">
      <c r="A31" s="750"/>
      <c r="B31" s="753"/>
      <c r="C31" s="753"/>
      <c r="D31" s="753"/>
      <c r="E31" s="753"/>
      <c r="F31" s="774"/>
      <c r="G31" s="165">
        <f>SUM(G26:G30)</f>
        <v>0.17</v>
      </c>
      <c r="H31" s="165">
        <f>SUM(H26:H30)</f>
        <v>2.11</v>
      </c>
      <c r="I31" s="165">
        <f>SUM(I26:I30)</f>
        <v>3.79</v>
      </c>
      <c r="J31" s="165">
        <f>SUM(J26:J30)</f>
        <v>29.799999999999997</v>
      </c>
      <c r="K31" s="178">
        <f>SUM(K26:K30)</f>
        <v>46.71</v>
      </c>
      <c r="L31" s="178"/>
      <c r="M31" s="178">
        <f>SUM(M26:M30)</f>
        <v>2.96059</v>
      </c>
    </row>
    <row r="32" spans="1:13" ht="43.5" customHeight="1" thickBot="1">
      <c r="A32" s="833" t="s">
        <v>220</v>
      </c>
      <c r="B32" s="752">
        <v>150</v>
      </c>
      <c r="C32" s="733">
        <v>27</v>
      </c>
      <c r="D32" s="172" t="s">
        <v>61</v>
      </c>
      <c r="E32" s="170">
        <v>50</v>
      </c>
      <c r="F32" s="170">
        <v>35</v>
      </c>
      <c r="G32" s="170">
        <v>0.7</v>
      </c>
      <c r="H32" s="170">
        <v>0.14</v>
      </c>
      <c r="I32" s="170">
        <v>5.65</v>
      </c>
      <c r="J32" s="180">
        <v>7.2</v>
      </c>
      <c r="K32" s="180">
        <v>28</v>
      </c>
      <c r="L32" s="238">
        <v>17.6</v>
      </c>
      <c r="M32" s="335">
        <f t="shared" si="0"/>
        <v>0.8800000000000001</v>
      </c>
    </row>
    <row r="33" spans="1:13" ht="43.5" customHeight="1" thickBot="1">
      <c r="A33" s="818"/>
      <c r="B33" s="818"/>
      <c r="C33" s="756"/>
      <c r="D33" s="172" t="s">
        <v>22</v>
      </c>
      <c r="E33" s="173">
        <v>10</v>
      </c>
      <c r="F33" s="173">
        <v>8</v>
      </c>
      <c r="G33" s="173">
        <v>0.02</v>
      </c>
      <c r="H33" s="173"/>
      <c r="I33" s="173">
        <v>0.58</v>
      </c>
      <c r="J33" s="182">
        <v>0.4</v>
      </c>
      <c r="K33" s="182">
        <v>2.7</v>
      </c>
      <c r="L33" s="239">
        <v>20.9</v>
      </c>
      <c r="M33" s="335">
        <f t="shared" si="0"/>
        <v>0.209</v>
      </c>
    </row>
    <row r="34" spans="1:13" ht="43.5" customHeight="1" thickBot="1">
      <c r="A34" s="818"/>
      <c r="B34" s="818"/>
      <c r="C34" s="756"/>
      <c r="D34" s="176" t="s">
        <v>248</v>
      </c>
      <c r="E34" s="173">
        <v>10</v>
      </c>
      <c r="F34" s="173">
        <v>8</v>
      </c>
      <c r="G34" s="173">
        <v>0.11</v>
      </c>
      <c r="H34" s="173"/>
      <c r="I34" s="173">
        <v>0.73</v>
      </c>
      <c r="J34" s="182">
        <v>0.84</v>
      </c>
      <c r="K34" s="182">
        <v>3.3</v>
      </c>
      <c r="L34" s="239">
        <v>24.2</v>
      </c>
      <c r="M34" s="335">
        <f t="shared" si="0"/>
        <v>0.242</v>
      </c>
    </row>
    <row r="35" spans="1:13" ht="43.5" customHeight="1" thickBot="1">
      <c r="A35" s="818"/>
      <c r="B35" s="818"/>
      <c r="C35" s="756"/>
      <c r="D35" s="172" t="s">
        <v>43</v>
      </c>
      <c r="E35" s="512">
        <v>40</v>
      </c>
      <c r="F35" s="170">
        <v>40</v>
      </c>
      <c r="G35" s="170">
        <v>8</v>
      </c>
      <c r="H35" s="170">
        <v>3.91</v>
      </c>
      <c r="I35" s="170"/>
      <c r="J35" s="180"/>
      <c r="K35" s="180">
        <v>67.2</v>
      </c>
      <c r="L35" s="238">
        <v>429</v>
      </c>
      <c r="M35" s="335">
        <f t="shared" si="0"/>
        <v>17.16</v>
      </c>
    </row>
    <row r="36" spans="1:13" ht="43.5" customHeight="1" thickBot="1">
      <c r="A36" s="818"/>
      <c r="B36" s="818"/>
      <c r="C36" s="756"/>
      <c r="D36" s="176" t="s">
        <v>249</v>
      </c>
      <c r="E36" s="173">
        <v>5</v>
      </c>
      <c r="F36" s="173">
        <v>4</v>
      </c>
      <c r="G36" s="173">
        <v>0.05</v>
      </c>
      <c r="H36" s="173"/>
      <c r="I36" s="173">
        <v>0.14</v>
      </c>
      <c r="J36" s="182">
        <v>0.43</v>
      </c>
      <c r="K36" s="182">
        <v>0.8</v>
      </c>
      <c r="L36" s="239">
        <v>24.2</v>
      </c>
      <c r="M36" s="335">
        <f t="shared" si="0"/>
        <v>0.121</v>
      </c>
    </row>
    <row r="37" spans="1:13" ht="43.5" customHeight="1" thickBot="1">
      <c r="A37" s="818"/>
      <c r="B37" s="818"/>
      <c r="C37" s="757"/>
      <c r="D37" s="172" t="s">
        <v>189</v>
      </c>
      <c r="E37" s="173">
        <v>5</v>
      </c>
      <c r="F37" s="173">
        <v>4.25</v>
      </c>
      <c r="G37" s="173">
        <v>0.62</v>
      </c>
      <c r="H37" s="173">
        <v>1.25</v>
      </c>
      <c r="I37" s="173">
        <v>0.02</v>
      </c>
      <c r="J37" s="182"/>
      <c r="K37" s="182">
        <v>14.11</v>
      </c>
      <c r="L37" s="239">
        <v>178.75</v>
      </c>
      <c r="M37" s="335">
        <f t="shared" si="0"/>
        <v>0.89375</v>
      </c>
    </row>
    <row r="38" spans="1:13" ht="45.75" customHeight="1" thickBot="1">
      <c r="A38" s="729"/>
      <c r="B38" s="729"/>
      <c r="C38" s="729"/>
      <c r="D38" s="729"/>
      <c r="E38" s="729"/>
      <c r="F38" s="729"/>
      <c r="G38" s="165">
        <f>SUM(G32:G37)</f>
        <v>9.5</v>
      </c>
      <c r="H38" s="165">
        <f>SUM(H32:H37)</f>
        <v>5.3</v>
      </c>
      <c r="I38" s="165">
        <f>SUM(I32:I37)</f>
        <v>7.12</v>
      </c>
      <c r="J38" s="165">
        <f>SUM(J32:J37)</f>
        <v>8.870000000000001</v>
      </c>
      <c r="K38" s="178">
        <f>SUM(K32:K37)</f>
        <v>116.11</v>
      </c>
      <c r="L38" s="178"/>
      <c r="M38" s="178">
        <f>SUM(M32:M37)</f>
        <v>19.50575</v>
      </c>
    </row>
    <row r="39" spans="1:13" ht="43.5" customHeight="1" thickBot="1">
      <c r="A39" s="730" t="s">
        <v>131</v>
      </c>
      <c r="B39" s="733">
        <v>130</v>
      </c>
      <c r="C39" s="452"/>
      <c r="D39" s="262" t="s">
        <v>233</v>
      </c>
      <c r="E39" s="512">
        <v>35</v>
      </c>
      <c r="F39" s="170">
        <v>35</v>
      </c>
      <c r="G39" s="170">
        <v>7</v>
      </c>
      <c r="H39" s="170">
        <v>3.91</v>
      </c>
      <c r="I39" s="170"/>
      <c r="J39" s="180"/>
      <c r="K39" s="180">
        <v>58.8</v>
      </c>
      <c r="L39" s="238">
        <v>429</v>
      </c>
      <c r="M39" s="335">
        <f t="shared" si="0"/>
        <v>15.015</v>
      </c>
    </row>
    <row r="40" spans="1:13" ht="43.5" customHeight="1" thickBot="1">
      <c r="A40" s="847"/>
      <c r="B40" s="847"/>
      <c r="C40" s="466"/>
      <c r="D40" s="176" t="s">
        <v>247</v>
      </c>
      <c r="E40" s="171">
        <v>14</v>
      </c>
      <c r="F40" s="171">
        <v>14</v>
      </c>
      <c r="G40" s="171">
        <v>0.02</v>
      </c>
      <c r="H40" s="171">
        <v>3.92</v>
      </c>
      <c r="I40" s="171">
        <v>0.02</v>
      </c>
      <c r="J40" s="181"/>
      <c r="K40" s="181">
        <v>36.7</v>
      </c>
      <c r="L40" s="239">
        <v>53.9</v>
      </c>
      <c r="M40" s="335">
        <f t="shared" si="0"/>
        <v>0.7546</v>
      </c>
    </row>
    <row r="41" spans="1:13" ht="43.5" customHeight="1" thickBot="1">
      <c r="A41" s="847"/>
      <c r="B41" s="847"/>
      <c r="C41" s="423"/>
      <c r="D41" s="169" t="s">
        <v>11</v>
      </c>
      <c r="E41" s="171">
        <v>4</v>
      </c>
      <c r="F41" s="171">
        <v>4</v>
      </c>
      <c r="G41" s="171">
        <v>0.02</v>
      </c>
      <c r="H41" s="171">
        <v>3.14</v>
      </c>
      <c r="I41" s="171">
        <v>0.02</v>
      </c>
      <c r="J41" s="181"/>
      <c r="K41" s="181">
        <v>29.36</v>
      </c>
      <c r="L41" s="239">
        <v>429</v>
      </c>
      <c r="M41" s="335">
        <f t="shared" si="0"/>
        <v>1.716</v>
      </c>
    </row>
    <row r="42" spans="1:13" ht="43.5" customHeight="1" thickBot="1">
      <c r="A42" s="847"/>
      <c r="B42" s="847"/>
      <c r="C42" s="466"/>
      <c r="D42" s="176" t="s">
        <v>18</v>
      </c>
      <c r="E42" s="173">
        <v>4</v>
      </c>
      <c r="F42" s="173">
        <v>4</v>
      </c>
      <c r="G42" s="173"/>
      <c r="H42" s="173">
        <v>3.76</v>
      </c>
      <c r="I42" s="173"/>
      <c r="J42" s="182"/>
      <c r="K42" s="182">
        <v>34.92</v>
      </c>
      <c r="L42" s="239">
        <v>80.6</v>
      </c>
      <c r="M42" s="335">
        <f t="shared" si="0"/>
        <v>0.32239999999999996</v>
      </c>
    </row>
    <row r="43" spans="1:13" ht="43.5" customHeight="1" thickBot="1">
      <c r="A43" s="847"/>
      <c r="B43" s="847"/>
      <c r="C43" s="466">
        <v>51</v>
      </c>
      <c r="D43" s="176" t="s">
        <v>22</v>
      </c>
      <c r="E43" s="173">
        <v>10</v>
      </c>
      <c r="F43" s="173">
        <v>8</v>
      </c>
      <c r="G43" s="173">
        <v>0.02</v>
      </c>
      <c r="H43" s="173"/>
      <c r="I43" s="173">
        <v>0.58</v>
      </c>
      <c r="J43" s="182">
        <v>0.4</v>
      </c>
      <c r="K43" s="182">
        <v>2.7</v>
      </c>
      <c r="L43" s="239">
        <v>20.9</v>
      </c>
      <c r="M43" s="335">
        <f t="shared" si="0"/>
        <v>0.209</v>
      </c>
    </row>
    <row r="44" spans="1:13" ht="43.5" customHeight="1" thickBot="1">
      <c r="A44" s="847"/>
      <c r="B44" s="847"/>
      <c r="C44" s="466"/>
      <c r="D44" s="176" t="s">
        <v>250</v>
      </c>
      <c r="E44" s="171">
        <v>80</v>
      </c>
      <c r="F44" s="171">
        <v>64</v>
      </c>
      <c r="G44" s="171">
        <v>0.4</v>
      </c>
      <c r="H44" s="171"/>
      <c r="I44" s="171">
        <v>0.24</v>
      </c>
      <c r="J44" s="181">
        <v>28.8</v>
      </c>
      <c r="K44" s="181">
        <v>1.13</v>
      </c>
      <c r="L44" s="239">
        <v>20.9</v>
      </c>
      <c r="M44" s="335">
        <f t="shared" si="0"/>
        <v>1.672</v>
      </c>
    </row>
    <row r="45" spans="1:13" ht="43.5" customHeight="1" thickBot="1">
      <c r="A45" s="854"/>
      <c r="B45" s="854"/>
      <c r="C45" s="474"/>
      <c r="D45" s="176" t="s">
        <v>21</v>
      </c>
      <c r="E45" s="173">
        <v>10</v>
      </c>
      <c r="F45" s="173">
        <v>8</v>
      </c>
      <c r="G45" s="173">
        <v>0.11</v>
      </c>
      <c r="H45" s="173"/>
      <c r="I45" s="173">
        <v>0.73</v>
      </c>
      <c r="J45" s="182">
        <v>0.84</v>
      </c>
      <c r="K45" s="182">
        <v>3.3</v>
      </c>
      <c r="L45" s="239">
        <v>24.2</v>
      </c>
      <c r="M45" s="335">
        <f t="shared" si="0"/>
        <v>0.242</v>
      </c>
    </row>
    <row r="46" spans="1:13" ht="43.5" customHeight="1" thickBot="1">
      <c r="A46" s="746"/>
      <c r="B46" s="747"/>
      <c r="C46" s="747"/>
      <c r="D46" s="747"/>
      <c r="E46" s="747"/>
      <c r="F46" s="748"/>
      <c r="G46" s="165">
        <f>SUM(G39:G45)</f>
        <v>7.569999999999999</v>
      </c>
      <c r="H46" s="165">
        <f>SUM(H39:H45)</f>
        <v>14.73</v>
      </c>
      <c r="I46" s="165">
        <f>SUM(I39:I45)</f>
        <v>1.5899999999999999</v>
      </c>
      <c r="J46" s="165">
        <f>SUM(J39:J45)</f>
        <v>30.04</v>
      </c>
      <c r="K46" s="178">
        <f>SUM(K39:K45)</f>
        <v>166.91</v>
      </c>
      <c r="L46" s="178"/>
      <c r="M46" s="178">
        <f>SUM(M39:M45)</f>
        <v>19.931</v>
      </c>
    </row>
    <row r="47" spans="1:13" ht="43.5" customHeight="1" thickBot="1">
      <c r="A47" s="741" t="s">
        <v>267</v>
      </c>
      <c r="B47" s="725">
        <v>150</v>
      </c>
      <c r="C47" s="714">
        <v>67</v>
      </c>
      <c r="D47" s="280" t="s">
        <v>281</v>
      </c>
      <c r="E47" s="281">
        <v>5</v>
      </c>
      <c r="F47" s="281">
        <v>5</v>
      </c>
      <c r="G47" s="281"/>
      <c r="H47" s="281">
        <v>0.22</v>
      </c>
      <c r="I47" s="281">
        <v>0.31</v>
      </c>
      <c r="J47" s="281">
        <v>0.4</v>
      </c>
      <c r="K47" s="281">
        <v>13.95</v>
      </c>
      <c r="L47" s="238">
        <v>214.5</v>
      </c>
      <c r="M47" s="335">
        <f t="shared" si="0"/>
        <v>1.0725</v>
      </c>
    </row>
    <row r="48" spans="1:13" ht="43.5" customHeight="1" thickBot="1">
      <c r="A48" s="741"/>
      <c r="B48" s="725"/>
      <c r="C48" s="715"/>
      <c r="D48" s="280" t="s">
        <v>269</v>
      </c>
      <c r="E48" s="281">
        <v>4</v>
      </c>
      <c r="F48" s="281">
        <v>4</v>
      </c>
      <c r="G48" s="281">
        <v>0.053</v>
      </c>
      <c r="H48" s="281"/>
      <c r="I48" s="281">
        <v>1.96</v>
      </c>
      <c r="J48" s="281">
        <v>0.36</v>
      </c>
      <c r="K48" s="281">
        <v>8.28</v>
      </c>
      <c r="L48" s="326">
        <v>203.5</v>
      </c>
      <c r="M48" s="335">
        <f t="shared" si="0"/>
        <v>0.814</v>
      </c>
    </row>
    <row r="49" spans="1:13" ht="43.5" customHeight="1" thickBot="1">
      <c r="A49" s="741"/>
      <c r="B49" s="725"/>
      <c r="C49" s="716"/>
      <c r="D49" s="280" t="s">
        <v>13</v>
      </c>
      <c r="E49" s="281">
        <v>8</v>
      </c>
      <c r="F49" s="281">
        <v>8</v>
      </c>
      <c r="G49" s="281"/>
      <c r="H49" s="281"/>
      <c r="I49" s="281">
        <v>7.64</v>
      </c>
      <c r="J49" s="281"/>
      <c r="K49" s="281">
        <v>31.2</v>
      </c>
      <c r="L49" s="238">
        <v>43.89</v>
      </c>
      <c r="M49" s="335">
        <f t="shared" si="0"/>
        <v>0.35112</v>
      </c>
    </row>
    <row r="50" spans="1:13" ht="43.5" customHeight="1" thickBot="1">
      <c r="A50" s="729"/>
      <c r="B50" s="764"/>
      <c r="C50" s="764"/>
      <c r="D50" s="764"/>
      <c r="E50" s="764"/>
      <c r="F50" s="764"/>
      <c r="G50" s="165"/>
      <c r="H50" s="165"/>
      <c r="I50" s="165">
        <f>SUM(I47:I49)</f>
        <v>9.91</v>
      </c>
      <c r="J50" s="165">
        <f>SUM(J47:J49)</f>
        <v>0.76</v>
      </c>
      <c r="K50" s="178">
        <f>SUM(K47:K49)</f>
        <v>53.42999999999999</v>
      </c>
      <c r="L50" s="178"/>
      <c r="M50" s="178">
        <f>SUM(M47:M49)</f>
        <v>2.2376199999999997</v>
      </c>
    </row>
    <row r="51" spans="1:13" ht="43.5" customHeight="1" thickBot="1">
      <c r="A51" s="174" t="s">
        <v>44</v>
      </c>
      <c r="B51" s="164">
        <v>25</v>
      </c>
      <c r="C51" s="164"/>
      <c r="D51" s="169" t="s">
        <v>25</v>
      </c>
      <c r="E51" s="170">
        <v>25</v>
      </c>
      <c r="F51" s="170">
        <v>25</v>
      </c>
      <c r="G51" s="170">
        <v>1.3</v>
      </c>
      <c r="H51" s="170">
        <v>0.3</v>
      </c>
      <c r="I51" s="170">
        <v>11.07</v>
      </c>
      <c r="J51" s="180"/>
      <c r="K51" s="180">
        <v>53.5</v>
      </c>
      <c r="L51" s="238">
        <v>53.16</v>
      </c>
      <c r="M51" s="335">
        <f t="shared" si="0"/>
        <v>1.329</v>
      </c>
    </row>
    <row r="52" spans="1:13" ht="43.5" customHeight="1" thickBot="1">
      <c r="A52" s="749" t="s">
        <v>29</v>
      </c>
      <c r="B52" s="749"/>
      <c r="C52" s="749"/>
      <c r="D52" s="749"/>
      <c r="E52" s="749"/>
      <c r="F52" s="749"/>
      <c r="G52" s="165">
        <f>G31+G38+G46+G50+G51</f>
        <v>18.54</v>
      </c>
      <c r="H52" s="165">
        <f>H31+H38+H46+H50+H51</f>
        <v>22.44</v>
      </c>
      <c r="I52" s="165">
        <f>I31+I38+I46+I50+I51</f>
        <v>33.480000000000004</v>
      </c>
      <c r="J52" s="165">
        <f>J31+J38+J46+J50+J51</f>
        <v>69.47000000000001</v>
      </c>
      <c r="K52" s="178">
        <f>K31+K38+K46+K50+K51</f>
        <v>436.66</v>
      </c>
      <c r="L52" s="178"/>
      <c r="M52" s="178">
        <f>M31+M38+M46+M50+M51</f>
        <v>45.96396</v>
      </c>
    </row>
    <row r="53" spans="1:13" ht="43.5" customHeight="1" thickBot="1">
      <c r="A53" s="749" t="s">
        <v>26</v>
      </c>
      <c r="B53" s="749"/>
      <c r="C53" s="749"/>
      <c r="D53" s="749"/>
      <c r="E53" s="749"/>
      <c r="F53" s="749"/>
      <c r="G53" s="749"/>
      <c r="H53" s="749"/>
      <c r="I53" s="749"/>
      <c r="J53" s="775"/>
      <c r="K53" s="750"/>
      <c r="L53" s="235"/>
      <c r="M53" s="335">
        <f t="shared" si="0"/>
        <v>0</v>
      </c>
    </row>
    <row r="54" spans="1:13" ht="43.5" customHeight="1" thickBot="1">
      <c r="A54" s="730" t="s">
        <v>395</v>
      </c>
      <c r="B54" s="733">
        <v>80</v>
      </c>
      <c r="C54" s="452"/>
      <c r="D54" s="175" t="s">
        <v>89</v>
      </c>
      <c r="E54" s="167">
        <v>25</v>
      </c>
      <c r="F54" s="167">
        <v>25</v>
      </c>
      <c r="G54" s="167">
        <v>2.57</v>
      </c>
      <c r="H54" s="167">
        <v>0.28</v>
      </c>
      <c r="I54" s="179"/>
      <c r="J54" s="239"/>
      <c r="K54" s="179">
        <v>83.5</v>
      </c>
      <c r="L54" s="239">
        <v>27.5</v>
      </c>
      <c r="M54" s="335">
        <f t="shared" si="0"/>
        <v>0.6875</v>
      </c>
    </row>
    <row r="55" spans="1:13" ht="43.5" customHeight="1" thickBot="1">
      <c r="A55" s="731"/>
      <c r="B55" s="731"/>
      <c r="C55" s="453"/>
      <c r="D55" s="176" t="s">
        <v>90</v>
      </c>
      <c r="E55" s="171">
        <v>10</v>
      </c>
      <c r="F55" s="171">
        <v>10</v>
      </c>
      <c r="G55" s="171">
        <v>0.28</v>
      </c>
      <c r="H55" s="171">
        <v>0.32</v>
      </c>
      <c r="I55" s="181">
        <v>0.47</v>
      </c>
      <c r="J55" s="239"/>
      <c r="K55" s="181">
        <v>5.9</v>
      </c>
      <c r="L55" s="239">
        <v>39.6</v>
      </c>
      <c r="M55" s="335">
        <f t="shared" si="0"/>
        <v>0.396</v>
      </c>
    </row>
    <row r="56" spans="1:13" ht="43.5" customHeight="1" thickBot="1">
      <c r="A56" s="731"/>
      <c r="B56" s="731"/>
      <c r="C56" s="453"/>
      <c r="D56" s="176" t="s">
        <v>189</v>
      </c>
      <c r="E56" s="173">
        <v>5</v>
      </c>
      <c r="F56" s="173">
        <v>4.25</v>
      </c>
      <c r="G56" s="173">
        <v>0.62</v>
      </c>
      <c r="H56" s="173">
        <v>1.25</v>
      </c>
      <c r="I56" s="173">
        <v>0.02</v>
      </c>
      <c r="J56" s="182"/>
      <c r="K56" s="182">
        <v>14.11</v>
      </c>
      <c r="L56" s="239">
        <v>178.75</v>
      </c>
      <c r="M56" s="335">
        <f t="shared" si="0"/>
        <v>0.89375</v>
      </c>
    </row>
    <row r="57" spans="1:13" ht="43.5" customHeight="1" thickBot="1">
      <c r="A57" s="731"/>
      <c r="B57" s="731"/>
      <c r="C57" s="453"/>
      <c r="D57" s="176" t="s">
        <v>61</v>
      </c>
      <c r="E57" s="170">
        <v>50</v>
      </c>
      <c r="F57" s="170">
        <v>35</v>
      </c>
      <c r="G57" s="170">
        <v>0.7</v>
      </c>
      <c r="H57" s="170">
        <v>0.14</v>
      </c>
      <c r="I57" s="170">
        <v>5.65</v>
      </c>
      <c r="J57" s="180">
        <v>7.2</v>
      </c>
      <c r="K57" s="180">
        <v>28</v>
      </c>
      <c r="L57" s="238">
        <v>17.6</v>
      </c>
      <c r="M57" s="335">
        <f t="shared" si="0"/>
        <v>0.8800000000000001</v>
      </c>
    </row>
    <row r="58" spans="1:13" ht="43.5" customHeight="1" thickBot="1">
      <c r="A58" s="731"/>
      <c r="B58" s="731"/>
      <c r="C58" s="453"/>
      <c r="D58" s="176" t="s">
        <v>41</v>
      </c>
      <c r="E58" s="171">
        <v>10</v>
      </c>
      <c r="F58" s="171">
        <v>10</v>
      </c>
      <c r="G58" s="171"/>
      <c r="H58" s="171"/>
      <c r="I58" s="181"/>
      <c r="J58" s="239"/>
      <c r="K58" s="181"/>
      <c r="L58" s="239">
        <v>39.6</v>
      </c>
      <c r="M58" s="335">
        <f>L58*E58/1000</f>
        <v>0.396</v>
      </c>
    </row>
    <row r="59" spans="1:13" ht="43.5" customHeight="1" thickBot="1">
      <c r="A59" s="731"/>
      <c r="B59" s="731"/>
      <c r="C59" s="453"/>
      <c r="D59" s="176" t="s">
        <v>99</v>
      </c>
      <c r="E59" s="171">
        <v>5</v>
      </c>
      <c r="F59" s="171">
        <v>5</v>
      </c>
      <c r="G59" s="171">
        <v>0.02</v>
      </c>
      <c r="H59" s="171">
        <v>3.92</v>
      </c>
      <c r="I59" s="181">
        <v>0.02</v>
      </c>
      <c r="J59" s="239"/>
      <c r="K59" s="181">
        <v>36.7</v>
      </c>
      <c r="L59" s="239">
        <v>429</v>
      </c>
      <c r="M59" s="335">
        <f t="shared" si="0"/>
        <v>2.145</v>
      </c>
    </row>
    <row r="60" spans="1:13" ht="45.75" customHeight="1" thickBot="1">
      <c r="A60" s="732"/>
      <c r="B60" s="732"/>
      <c r="C60" s="454"/>
      <c r="D60" s="176" t="s">
        <v>93</v>
      </c>
      <c r="E60" s="173">
        <v>4</v>
      </c>
      <c r="F60" s="173">
        <v>4</v>
      </c>
      <c r="G60" s="173"/>
      <c r="H60" s="173">
        <v>3.76</v>
      </c>
      <c r="I60" s="173"/>
      <c r="J60" s="182"/>
      <c r="K60" s="182">
        <v>34.92</v>
      </c>
      <c r="L60" s="239">
        <v>80.6</v>
      </c>
      <c r="M60" s="335">
        <f t="shared" si="0"/>
        <v>0.32239999999999996</v>
      </c>
    </row>
    <row r="61" spans="1:13" ht="43.5" customHeight="1" thickBot="1">
      <c r="A61" s="729"/>
      <c r="B61" s="729"/>
      <c r="C61" s="729"/>
      <c r="D61" s="729"/>
      <c r="E61" s="729"/>
      <c r="F61" s="729"/>
      <c r="G61" s="165">
        <f>SUM(G54:G60)</f>
        <v>4.1899999999999995</v>
      </c>
      <c r="H61" s="165">
        <f>SUM(H54:H60)</f>
        <v>9.67</v>
      </c>
      <c r="I61" s="165">
        <f>SUM(I54:I60)</f>
        <v>6.16</v>
      </c>
      <c r="J61" s="165">
        <f>SUM(J54:J60)</f>
        <v>7.2</v>
      </c>
      <c r="K61" s="178">
        <f>SUM(K54:K60)</f>
        <v>203.13</v>
      </c>
      <c r="L61" s="178"/>
      <c r="M61" s="178">
        <f>SUM(M54:M60)</f>
        <v>5.72065</v>
      </c>
    </row>
    <row r="62" spans="1:13" ht="43.5" customHeight="1" thickBot="1">
      <c r="A62" s="765" t="s">
        <v>57</v>
      </c>
      <c r="B62" s="722">
        <v>150</v>
      </c>
      <c r="C62" s="479"/>
      <c r="D62" s="80" t="s">
        <v>110</v>
      </c>
      <c r="E62" s="70">
        <v>1</v>
      </c>
      <c r="F62" s="46">
        <v>1</v>
      </c>
      <c r="G62" s="70"/>
      <c r="H62" s="70"/>
      <c r="I62" s="70"/>
      <c r="J62" s="187"/>
      <c r="K62" s="187"/>
      <c r="L62" s="210">
        <v>473</v>
      </c>
      <c r="M62" s="342">
        <f>L62*E62/1000</f>
        <v>0.473</v>
      </c>
    </row>
    <row r="63" spans="1:13" ht="43.5" customHeight="1" thickBot="1">
      <c r="A63" s="855"/>
      <c r="B63" s="723"/>
      <c r="C63" s="480">
        <v>3</v>
      </c>
      <c r="D63" s="73" t="s">
        <v>98</v>
      </c>
      <c r="E63" s="602">
        <v>50</v>
      </c>
      <c r="F63" s="49">
        <v>50</v>
      </c>
      <c r="G63" s="49">
        <v>1.4</v>
      </c>
      <c r="H63" s="49">
        <v>1.6</v>
      </c>
      <c r="I63" s="49">
        <v>2.35</v>
      </c>
      <c r="J63" s="197">
        <v>0.65</v>
      </c>
      <c r="K63" s="197">
        <v>29</v>
      </c>
      <c r="L63" s="325">
        <v>39.6</v>
      </c>
      <c r="M63" s="342">
        <f>L63*E63/1000</f>
        <v>1.98</v>
      </c>
    </row>
    <row r="64" spans="1:13" ht="46.5" customHeight="1" thickBot="1">
      <c r="A64" s="856"/>
      <c r="B64" s="724"/>
      <c r="C64" s="481"/>
      <c r="D64" s="73" t="s">
        <v>92</v>
      </c>
      <c r="E64" s="70">
        <v>8</v>
      </c>
      <c r="F64" s="70">
        <v>8</v>
      </c>
      <c r="G64" s="70"/>
      <c r="H64" s="70"/>
      <c r="I64" s="70">
        <v>7.64</v>
      </c>
      <c r="J64" s="187"/>
      <c r="K64" s="187">
        <v>31.2</v>
      </c>
      <c r="L64" s="210">
        <v>43.89</v>
      </c>
      <c r="M64" s="342">
        <f>L64*E64/1000</f>
        <v>0.35112</v>
      </c>
    </row>
    <row r="65" spans="1:13" ht="32.25" customHeight="1" thickBot="1">
      <c r="A65" s="729"/>
      <c r="B65" s="729"/>
      <c r="C65" s="729"/>
      <c r="D65" s="729"/>
      <c r="E65" s="729"/>
      <c r="F65" s="729"/>
      <c r="G65" s="165">
        <f>SUM(G62:G64)</f>
        <v>1.4</v>
      </c>
      <c r="H65" s="165">
        <f>SUM(H62:H64)</f>
        <v>1.6</v>
      </c>
      <c r="I65" s="165">
        <f>SUM(I62:I64)</f>
        <v>9.99</v>
      </c>
      <c r="J65" s="165">
        <f>SUM(J62:J64)</f>
        <v>0.65</v>
      </c>
      <c r="K65" s="178">
        <f>SUM(K62:K64)</f>
        <v>60.2</v>
      </c>
      <c r="L65" s="178"/>
      <c r="M65" s="178">
        <f>SUM(M62:M64)</f>
        <v>2.8041199999999997</v>
      </c>
    </row>
    <row r="66" spans="1:13" ht="30.75" customHeight="1" thickBot="1">
      <c r="A66" s="228"/>
      <c r="B66" s="165"/>
      <c r="C66" s="165"/>
      <c r="D66" s="163"/>
      <c r="E66" s="170"/>
      <c r="F66" s="170"/>
      <c r="G66" s="170"/>
      <c r="H66" s="170"/>
      <c r="I66" s="170"/>
      <c r="J66" s="180"/>
      <c r="K66" s="180"/>
      <c r="L66" s="238"/>
      <c r="M66" s="335">
        <f t="shared" si="0"/>
        <v>0</v>
      </c>
    </row>
    <row r="67" spans="1:13" s="284" customFormat="1" ht="42" customHeight="1" thickBot="1">
      <c r="A67" s="629" t="s">
        <v>400</v>
      </c>
      <c r="B67" s="331">
        <v>12</v>
      </c>
      <c r="C67" s="331"/>
      <c r="D67" s="628" t="s">
        <v>401</v>
      </c>
      <c r="E67" s="402">
        <v>12</v>
      </c>
      <c r="F67" s="46">
        <v>12</v>
      </c>
      <c r="G67" s="46">
        <v>0.88</v>
      </c>
      <c r="H67" s="46">
        <v>2.16</v>
      </c>
      <c r="I67" s="46">
        <v>8.04</v>
      </c>
      <c r="J67" s="184"/>
      <c r="K67" s="184">
        <v>55.2</v>
      </c>
      <c r="L67" s="390">
        <v>117.7</v>
      </c>
      <c r="M67" s="46">
        <f>L67*E67/1000</f>
        <v>1.4124</v>
      </c>
    </row>
    <row r="68" spans="1:13" ht="30" customHeight="1" thickBot="1">
      <c r="A68" s="749" t="s">
        <v>31</v>
      </c>
      <c r="B68" s="749"/>
      <c r="C68" s="749"/>
      <c r="D68" s="749"/>
      <c r="E68" s="749"/>
      <c r="F68" s="749"/>
      <c r="G68" s="165">
        <f>G61+G65+G66+G67</f>
        <v>6.47</v>
      </c>
      <c r="H68" s="165">
        <f>H61+H65+H66+H67</f>
        <v>13.43</v>
      </c>
      <c r="I68" s="165">
        <f>I61+I65+I66+I67</f>
        <v>24.189999999999998</v>
      </c>
      <c r="J68" s="165">
        <f>J61+J65+J66+J67</f>
        <v>7.8500000000000005</v>
      </c>
      <c r="K68" s="178">
        <f>K61+K65+K66+K67</f>
        <v>318.53</v>
      </c>
      <c r="L68" s="178"/>
      <c r="M68" s="178">
        <f>M61+M65+M66+M67</f>
        <v>9.93717</v>
      </c>
    </row>
    <row r="69" spans="1:13" ht="30" customHeight="1" thickBot="1">
      <c r="A69" s="749" t="s">
        <v>32</v>
      </c>
      <c r="B69" s="749"/>
      <c r="C69" s="749"/>
      <c r="D69" s="749"/>
      <c r="E69" s="749"/>
      <c r="F69" s="749"/>
      <c r="G69" s="165">
        <f>G20+G24+G52+G68</f>
        <v>37.26</v>
      </c>
      <c r="H69" s="165">
        <f>H20+H24+H52+H68</f>
        <v>50.578</v>
      </c>
      <c r="I69" s="165">
        <f>I20+I24+I52+I68</f>
        <v>112.18</v>
      </c>
      <c r="J69" s="165">
        <f>J20+J24+J52+J68</f>
        <v>109.45</v>
      </c>
      <c r="K69" s="178">
        <f>K20+K24+K52+K68</f>
        <v>1159.16</v>
      </c>
      <c r="L69" s="178"/>
      <c r="M69" s="178">
        <f>M20+M24+M52+M68</f>
        <v>79.12243</v>
      </c>
    </row>
    <row r="70" spans="1:12" ht="35.25">
      <c r="A70" s="54"/>
      <c r="B70" s="54"/>
      <c r="C70" s="54"/>
      <c r="D70" s="38"/>
      <c r="E70" s="30"/>
      <c r="F70" s="30"/>
      <c r="G70" s="30"/>
      <c r="H70" s="30"/>
      <c r="I70" s="30"/>
      <c r="J70" s="30"/>
      <c r="K70" s="30"/>
      <c r="L70" s="30"/>
    </row>
  </sheetData>
  <sheetProtection/>
  <mergeCells count="39">
    <mergeCell ref="B62:B64"/>
    <mergeCell ref="C32:C37"/>
    <mergeCell ref="A69:F69"/>
    <mergeCell ref="A61:F61"/>
    <mergeCell ref="A50:F50"/>
    <mergeCell ref="A52:F52"/>
    <mergeCell ref="A53:K53"/>
    <mergeCell ref="A68:F68"/>
    <mergeCell ref="A62:A64"/>
    <mergeCell ref="A65:F65"/>
    <mergeCell ref="A54:A60"/>
    <mergeCell ref="A16:A18"/>
    <mergeCell ref="A5:K5"/>
    <mergeCell ref="A11:F11"/>
    <mergeCell ref="A20:F20"/>
    <mergeCell ref="A21:K21"/>
    <mergeCell ref="A7:A10"/>
    <mergeCell ref="A15:F15"/>
    <mergeCell ref="C7:C10"/>
    <mergeCell ref="C26:C30"/>
    <mergeCell ref="A25:K25"/>
    <mergeCell ref="A31:F31"/>
    <mergeCell ref="A32:A37"/>
    <mergeCell ref="B7:B10"/>
    <mergeCell ref="B16:B18"/>
    <mergeCell ref="A19:F19"/>
    <mergeCell ref="A12:A14"/>
    <mergeCell ref="B12:B14"/>
    <mergeCell ref="B32:B37"/>
    <mergeCell ref="C47:C49"/>
    <mergeCell ref="B26:B30"/>
    <mergeCell ref="A26:A30"/>
    <mergeCell ref="B54:B60"/>
    <mergeCell ref="A47:A49"/>
    <mergeCell ref="B47:B49"/>
    <mergeCell ref="A38:F38"/>
    <mergeCell ref="A46:F46"/>
    <mergeCell ref="A39:A45"/>
    <mergeCell ref="B39:B45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75"/>
  <sheetViews>
    <sheetView view="pageBreakPreview" zoomScale="32" zoomScaleNormal="87" zoomScaleSheetLayoutView="32" zoomScalePageLayoutView="0" workbookViewId="0" topLeftCell="A58">
      <selection activeCell="A74" sqref="A74:F74"/>
    </sheetView>
  </sheetViews>
  <sheetFormatPr defaultColWidth="9.140625" defaultRowHeight="15"/>
  <cols>
    <col min="1" max="1" width="90.00390625" style="3" customWidth="1"/>
    <col min="2" max="3" width="28.421875" style="3" customWidth="1"/>
    <col min="4" max="4" width="65.00390625" style="0" customWidth="1"/>
    <col min="5" max="5" width="25.7109375" style="2" customWidth="1"/>
    <col min="6" max="6" width="24.28125" style="2" customWidth="1"/>
    <col min="7" max="8" width="20.7109375" style="2" customWidth="1"/>
    <col min="9" max="10" width="25.28125" style="2" customWidth="1"/>
    <col min="11" max="12" width="32.421875" style="2" customWidth="1"/>
    <col min="13" max="13" width="27.00390625" style="0" customWidth="1"/>
  </cols>
  <sheetData>
    <row r="3" spans="1:13" ht="61.5">
      <c r="A3" s="17"/>
      <c r="B3" s="18"/>
      <c r="C3" s="18"/>
      <c r="D3" s="62" t="s">
        <v>163</v>
      </c>
      <c r="E3" s="19"/>
      <c r="F3" s="19"/>
      <c r="G3" s="19"/>
      <c r="H3" s="19"/>
      <c r="I3" s="19"/>
      <c r="J3" s="19"/>
      <c r="K3" s="25" t="s">
        <v>443</v>
      </c>
      <c r="L3" s="25"/>
      <c r="M3" s="183"/>
    </row>
    <row r="4" spans="1:13" ht="47.25" thickBot="1">
      <c r="A4" s="56"/>
      <c r="B4" s="31" t="s">
        <v>135</v>
      </c>
      <c r="C4" s="31"/>
      <c r="D4" s="32" t="s">
        <v>169</v>
      </c>
      <c r="E4" s="32"/>
      <c r="F4" s="32"/>
      <c r="G4" s="32"/>
      <c r="H4" s="32"/>
      <c r="I4" s="30"/>
      <c r="J4" s="32"/>
      <c r="K4" s="32"/>
      <c r="L4" s="32"/>
      <c r="M4" s="183"/>
    </row>
    <row r="5" spans="1:13" ht="111.75" customHeight="1" thickBot="1">
      <c r="A5" s="65" t="s">
        <v>0</v>
      </c>
      <c r="B5" s="65" t="s">
        <v>1</v>
      </c>
      <c r="C5" s="455" t="s">
        <v>285</v>
      </c>
      <c r="D5" s="65" t="s">
        <v>2</v>
      </c>
      <c r="E5" s="65" t="s">
        <v>3</v>
      </c>
      <c r="F5" s="65" t="s">
        <v>4</v>
      </c>
      <c r="G5" s="65" t="s">
        <v>5</v>
      </c>
      <c r="H5" s="65" t="s">
        <v>6</v>
      </c>
      <c r="I5" s="65" t="s">
        <v>7</v>
      </c>
      <c r="J5" s="475" t="s">
        <v>284</v>
      </c>
      <c r="K5" s="208" t="s">
        <v>8</v>
      </c>
      <c r="L5" s="349" t="s">
        <v>260</v>
      </c>
      <c r="M5" s="320" t="s">
        <v>237</v>
      </c>
    </row>
    <row r="6" spans="1:13" ht="39.75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860"/>
      <c r="L6" s="338"/>
      <c r="M6" s="320"/>
    </row>
    <row r="7" spans="1:13" s="289" customFormat="1" ht="51.75" customHeight="1" thickBot="1">
      <c r="A7" s="67"/>
      <c r="B7" s="66"/>
      <c r="C7" s="66"/>
      <c r="D7" s="68"/>
      <c r="E7" s="70"/>
      <c r="F7" s="70"/>
      <c r="G7" s="70"/>
      <c r="H7" s="70"/>
      <c r="I7" s="70"/>
      <c r="J7" s="187"/>
      <c r="K7" s="179"/>
      <c r="L7" s="343"/>
      <c r="M7" s="348"/>
    </row>
    <row r="8" spans="1:13" ht="39.75" customHeight="1" thickBot="1">
      <c r="A8" s="849"/>
      <c r="B8" s="849"/>
      <c r="C8" s="849"/>
      <c r="D8" s="849"/>
      <c r="E8" s="849"/>
      <c r="F8" s="849"/>
      <c r="G8" s="849"/>
      <c r="H8" s="849"/>
      <c r="I8" s="849"/>
      <c r="J8" s="861"/>
      <c r="K8" s="861"/>
      <c r="L8" s="210"/>
      <c r="M8" s="347">
        <f aca="true" t="shared" si="0" ref="M8:M71">L8*E8/1000</f>
        <v>0</v>
      </c>
    </row>
    <row r="9" spans="1:13" ht="39.75" customHeight="1" thickBot="1">
      <c r="A9" s="862" t="s">
        <v>50</v>
      </c>
      <c r="B9" s="800">
        <v>180</v>
      </c>
      <c r="C9" s="722">
        <v>26</v>
      </c>
      <c r="D9" s="68" t="s">
        <v>41</v>
      </c>
      <c r="E9" s="70">
        <v>100</v>
      </c>
      <c r="F9" s="70">
        <v>100</v>
      </c>
      <c r="G9" s="70">
        <v>2.8</v>
      </c>
      <c r="H9" s="70">
        <v>3.2</v>
      </c>
      <c r="I9" s="70">
        <v>4.7</v>
      </c>
      <c r="J9" s="187">
        <v>1.3</v>
      </c>
      <c r="K9" s="187">
        <v>59</v>
      </c>
      <c r="L9" s="210">
        <v>39.6</v>
      </c>
      <c r="M9" s="347">
        <f t="shared" si="0"/>
        <v>3.96</v>
      </c>
    </row>
    <row r="10" spans="1:13" ht="39.75" customHeight="1" thickBot="1">
      <c r="A10" s="862"/>
      <c r="B10" s="800"/>
      <c r="C10" s="857"/>
      <c r="D10" s="68" t="s">
        <v>11</v>
      </c>
      <c r="E10" s="70">
        <v>5</v>
      </c>
      <c r="F10" s="70">
        <v>5</v>
      </c>
      <c r="G10" s="70">
        <v>0.02</v>
      </c>
      <c r="H10" s="70">
        <v>3.92</v>
      </c>
      <c r="I10" s="70">
        <v>0.02</v>
      </c>
      <c r="J10" s="187"/>
      <c r="K10" s="187">
        <v>36.7</v>
      </c>
      <c r="L10" s="210">
        <v>429</v>
      </c>
      <c r="M10" s="347">
        <f t="shared" si="0"/>
        <v>2.145</v>
      </c>
    </row>
    <row r="11" spans="1:13" ht="39.75" customHeight="1" thickBot="1">
      <c r="A11" s="862"/>
      <c r="B11" s="800"/>
      <c r="C11" s="857"/>
      <c r="D11" s="68" t="s">
        <v>13</v>
      </c>
      <c r="E11" s="70">
        <v>3</v>
      </c>
      <c r="F11" s="70">
        <v>3</v>
      </c>
      <c r="G11" s="70"/>
      <c r="H11" s="70"/>
      <c r="I11" s="70">
        <v>2.86</v>
      </c>
      <c r="J11" s="187"/>
      <c r="K11" s="187">
        <v>11.7</v>
      </c>
      <c r="L11" s="210">
        <v>43.89</v>
      </c>
      <c r="M11" s="347">
        <f t="shared" si="0"/>
        <v>0.13167</v>
      </c>
    </row>
    <row r="12" spans="1:13" ht="39.75" customHeight="1" thickBot="1">
      <c r="A12" s="862"/>
      <c r="B12" s="800"/>
      <c r="C12" s="858"/>
      <c r="D12" s="68" t="s">
        <v>70</v>
      </c>
      <c r="E12" s="398">
        <v>35</v>
      </c>
      <c r="F12" s="70">
        <v>35</v>
      </c>
      <c r="G12" s="70">
        <v>3.39</v>
      </c>
      <c r="H12" s="70">
        <v>0.63</v>
      </c>
      <c r="I12" s="70">
        <v>22.4</v>
      </c>
      <c r="J12" s="187"/>
      <c r="K12" s="187">
        <v>103.5</v>
      </c>
      <c r="L12" s="210">
        <v>30.8</v>
      </c>
      <c r="M12" s="347">
        <f t="shared" si="0"/>
        <v>1.078</v>
      </c>
    </row>
    <row r="13" spans="1:13" ht="39.75" customHeight="1" thickBot="1">
      <c r="A13" s="849"/>
      <c r="B13" s="849"/>
      <c r="C13" s="849"/>
      <c r="D13" s="849"/>
      <c r="E13" s="849"/>
      <c r="F13" s="849"/>
      <c r="G13" s="34">
        <f>SUM(G9:G12)</f>
        <v>6.21</v>
      </c>
      <c r="H13" s="34">
        <f>SUM(H9:H12)</f>
        <v>7.75</v>
      </c>
      <c r="I13" s="34">
        <f>SUM(I9:I12)</f>
        <v>29.979999999999997</v>
      </c>
      <c r="J13" s="34">
        <f>SUM(J9:J12)</f>
        <v>1.3</v>
      </c>
      <c r="K13" s="192">
        <f>SUM(K9:K12)</f>
        <v>210.9</v>
      </c>
      <c r="L13" s="192"/>
      <c r="M13" s="192">
        <f>SUM(M9:M12)</f>
        <v>7.3146700000000004</v>
      </c>
    </row>
    <row r="14" spans="1:13" ht="46.5" customHeight="1" thickBot="1">
      <c r="A14" s="795" t="s">
        <v>236</v>
      </c>
      <c r="B14" s="780" t="s">
        <v>302</v>
      </c>
      <c r="C14" s="754"/>
      <c r="D14" s="48" t="s">
        <v>46</v>
      </c>
      <c r="E14" s="49">
        <v>35</v>
      </c>
      <c r="F14" s="49">
        <v>35</v>
      </c>
      <c r="G14" s="49">
        <v>2.49</v>
      </c>
      <c r="H14" s="49">
        <v>0.39</v>
      </c>
      <c r="I14" s="49">
        <v>16.24</v>
      </c>
      <c r="J14" s="197"/>
      <c r="K14" s="197">
        <v>80.15</v>
      </c>
      <c r="L14" s="343">
        <v>60.18</v>
      </c>
      <c r="M14" s="347">
        <f t="shared" si="0"/>
        <v>2.1063</v>
      </c>
    </row>
    <row r="15" spans="1:13" ht="51.75" customHeight="1" thickBot="1">
      <c r="A15" s="843"/>
      <c r="B15" s="798"/>
      <c r="C15" s="787"/>
      <c r="D15" s="48" t="s">
        <v>235</v>
      </c>
      <c r="E15" s="46">
        <v>10</v>
      </c>
      <c r="F15" s="46">
        <v>10</v>
      </c>
      <c r="G15" s="46">
        <v>2.6</v>
      </c>
      <c r="H15" s="46">
        <v>2.38</v>
      </c>
      <c r="I15" s="46"/>
      <c r="J15" s="184">
        <v>0.26</v>
      </c>
      <c r="K15" s="184">
        <v>33.8</v>
      </c>
      <c r="L15" s="326">
        <v>418</v>
      </c>
      <c r="M15" s="347">
        <f t="shared" si="0"/>
        <v>4.18</v>
      </c>
    </row>
    <row r="16" spans="1:13" ht="48" customHeight="1" thickBot="1">
      <c r="A16" s="797"/>
      <c r="B16" s="798"/>
      <c r="C16" s="755"/>
      <c r="D16" s="48" t="s">
        <v>99</v>
      </c>
      <c r="E16" s="49">
        <v>8</v>
      </c>
      <c r="F16" s="49">
        <v>8</v>
      </c>
      <c r="G16" s="49">
        <v>0.03</v>
      </c>
      <c r="H16" s="49">
        <v>6.28</v>
      </c>
      <c r="I16" s="49">
        <v>0.04</v>
      </c>
      <c r="J16" s="197"/>
      <c r="K16" s="197">
        <v>58.72</v>
      </c>
      <c r="L16" s="210">
        <v>429</v>
      </c>
      <c r="M16" s="347">
        <f t="shared" si="0"/>
        <v>3.432</v>
      </c>
    </row>
    <row r="17" spans="1:13" ht="39.75" customHeight="1" thickBot="1">
      <c r="A17" s="849"/>
      <c r="B17" s="849"/>
      <c r="C17" s="849"/>
      <c r="D17" s="849"/>
      <c r="E17" s="849"/>
      <c r="F17" s="849"/>
      <c r="G17" s="34">
        <f>SUM(G14:G16)</f>
        <v>5.12</v>
      </c>
      <c r="H17" s="34">
        <f>SUM(H14:H16)</f>
        <v>9.05</v>
      </c>
      <c r="I17" s="34">
        <f>SUM(I14:I16)</f>
        <v>16.279999999999998</v>
      </c>
      <c r="J17" s="34">
        <f>SUM(J14:J16)</f>
        <v>0.26</v>
      </c>
      <c r="K17" s="192">
        <f>SUM(K14:K16)</f>
        <v>172.67000000000002</v>
      </c>
      <c r="L17" s="192"/>
      <c r="M17" s="192">
        <f>SUM(M14:M16)</f>
        <v>9.7183</v>
      </c>
    </row>
    <row r="18" spans="1:13" ht="39.75" customHeight="1" thickBot="1">
      <c r="A18" s="795" t="s">
        <v>53</v>
      </c>
      <c r="B18" s="720">
        <v>200</v>
      </c>
      <c r="C18" s="468"/>
      <c r="D18" s="51" t="s">
        <v>96</v>
      </c>
      <c r="E18" s="46">
        <v>1</v>
      </c>
      <c r="F18" s="46">
        <v>1</v>
      </c>
      <c r="G18" s="46">
        <v>0.24</v>
      </c>
      <c r="H18" s="46">
        <v>0.17</v>
      </c>
      <c r="I18" s="46">
        <v>0.24</v>
      </c>
      <c r="J18" s="184"/>
      <c r="K18" s="184">
        <v>3.8</v>
      </c>
      <c r="L18" s="326">
        <v>605</v>
      </c>
      <c r="M18" s="347">
        <f t="shared" si="0"/>
        <v>0.605</v>
      </c>
    </row>
    <row r="19" spans="1:13" ht="39.75" customHeight="1" thickBot="1">
      <c r="A19" s="816"/>
      <c r="B19" s="816"/>
      <c r="C19" s="469">
        <v>56</v>
      </c>
      <c r="D19" s="52" t="s">
        <v>92</v>
      </c>
      <c r="E19" s="171">
        <v>12</v>
      </c>
      <c r="F19" s="171">
        <v>12</v>
      </c>
      <c r="G19" s="171"/>
      <c r="H19" s="171"/>
      <c r="I19" s="171">
        <v>11.4</v>
      </c>
      <c r="J19" s="181"/>
      <c r="K19" s="181">
        <v>46.8</v>
      </c>
      <c r="L19" s="239">
        <v>43.89</v>
      </c>
      <c r="M19" s="347">
        <f t="shared" si="0"/>
        <v>0.52668</v>
      </c>
    </row>
    <row r="20" spans="1:13" ht="39.75" customHeight="1" thickBot="1">
      <c r="A20" s="817"/>
      <c r="B20" s="817"/>
      <c r="C20" s="470"/>
      <c r="D20" s="52" t="s">
        <v>90</v>
      </c>
      <c r="E20" s="70">
        <v>100</v>
      </c>
      <c r="F20" s="70">
        <v>100</v>
      </c>
      <c r="G20" s="70">
        <v>2.8</v>
      </c>
      <c r="H20" s="70">
        <v>3.2</v>
      </c>
      <c r="I20" s="70">
        <v>4.7</v>
      </c>
      <c r="J20" s="187">
        <v>1.3</v>
      </c>
      <c r="K20" s="187">
        <v>59</v>
      </c>
      <c r="L20" s="210">
        <v>39.6</v>
      </c>
      <c r="M20" s="347">
        <f t="shared" si="0"/>
        <v>3.96</v>
      </c>
    </row>
    <row r="21" spans="1:13" ht="39.75" customHeight="1" thickBot="1">
      <c r="A21" s="849"/>
      <c r="B21" s="849"/>
      <c r="C21" s="849"/>
      <c r="D21" s="849"/>
      <c r="E21" s="849"/>
      <c r="F21" s="849"/>
      <c r="G21" s="34">
        <f>SUM(G18:G20)</f>
        <v>3.04</v>
      </c>
      <c r="H21" s="34">
        <f>SUM(H18:H20)</f>
        <v>3.37</v>
      </c>
      <c r="I21" s="34">
        <f>SUM(I18:I20)</f>
        <v>16.34</v>
      </c>
      <c r="J21" s="34">
        <f>SUM(J18:J20)</f>
        <v>1.3</v>
      </c>
      <c r="K21" s="192">
        <f>SUM(K18:K20)</f>
        <v>109.6</v>
      </c>
      <c r="L21" s="192"/>
      <c r="M21" s="192">
        <f>SUM(M18:M20)</f>
        <v>5.09168</v>
      </c>
    </row>
    <row r="22" spans="1:13" ht="39.75" customHeight="1" thickBot="1">
      <c r="A22" s="859" t="s">
        <v>30</v>
      </c>
      <c r="B22" s="859"/>
      <c r="C22" s="859"/>
      <c r="D22" s="859"/>
      <c r="E22" s="859"/>
      <c r="F22" s="859"/>
      <c r="G22" s="34">
        <f>G7+G13+G17+G21</f>
        <v>14.370000000000001</v>
      </c>
      <c r="H22" s="34">
        <f>H7+H13+H17+H21</f>
        <v>20.17</v>
      </c>
      <c r="I22" s="34">
        <f>I7+I13+I17+I21</f>
        <v>62.599999999999994</v>
      </c>
      <c r="J22" s="34">
        <f>J7+J13+J17+J21</f>
        <v>2.8600000000000003</v>
      </c>
      <c r="K22" s="192">
        <f>K7+K13+K17+K21</f>
        <v>493.1700000000001</v>
      </c>
      <c r="L22" s="192"/>
      <c r="M22" s="192">
        <f>M7+M13+M17+M21</f>
        <v>22.12465</v>
      </c>
    </row>
    <row r="23" spans="1:13" ht="39.75" customHeight="1" thickBot="1">
      <c r="A23" s="859" t="s">
        <v>14</v>
      </c>
      <c r="B23" s="859"/>
      <c r="C23" s="859"/>
      <c r="D23" s="859"/>
      <c r="E23" s="859"/>
      <c r="F23" s="859"/>
      <c r="G23" s="859"/>
      <c r="H23" s="859"/>
      <c r="I23" s="859"/>
      <c r="J23" s="860"/>
      <c r="K23" s="860"/>
      <c r="L23" s="338"/>
      <c r="M23" s="347">
        <f t="shared" si="0"/>
        <v>0</v>
      </c>
    </row>
    <row r="24" spans="1:13" s="289" customFormat="1" ht="39.75" customHeight="1" thickBot="1">
      <c r="A24" s="67"/>
      <c r="B24" s="605"/>
      <c r="C24" s="605"/>
      <c r="D24" s="290"/>
      <c r="E24" s="275"/>
      <c r="F24" s="275"/>
      <c r="G24" s="275"/>
      <c r="H24" s="275"/>
      <c r="I24" s="291"/>
      <c r="J24" s="476"/>
      <c r="K24" s="292"/>
      <c r="L24" s="350"/>
      <c r="M24" s="347"/>
    </row>
    <row r="25" spans="1:13" s="289" customFormat="1" ht="51.75" customHeight="1" thickBot="1">
      <c r="A25" s="67" t="s">
        <v>10</v>
      </c>
      <c r="B25" s="66">
        <v>90</v>
      </c>
      <c r="C25" s="66"/>
      <c r="D25" s="68" t="s">
        <v>10</v>
      </c>
      <c r="E25" s="70">
        <v>90</v>
      </c>
      <c r="F25" s="70">
        <v>63</v>
      </c>
      <c r="G25" s="70">
        <v>0.81</v>
      </c>
      <c r="H25" s="70">
        <v>0.13</v>
      </c>
      <c r="I25" s="70">
        <v>5.1</v>
      </c>
      <c r="J25" s="187">
        <v>37.8</v>
      </c>
      <c r="K25" s="179">
        <v>25.2</v>
      </c>
      <c r="L25" s="343">
        <v>88</v>
      </c>
      <c r="M25" s="348">
        <f>L25*E25/1000</f>
        <v>7.92</v>
      </c>
    </row>
    <row r="26" spans="1:13" s="289" customFormat="1" ht="39.75" customHeight="1" thickBot="1">
      <c r="A26" s="67"/>
      <c r="B26" s="278"/>
      <c r="C26" s="442"/>
      <c r="D26" s="290"/>
      <c r="E26" s="275"/>
      <c r="F26" s="275"/>
      <c r="G26" s="275">
        <f>SUM(G24:G25)</f>
        <v>0.81</v>
      </c>
      <c r="H26" s="275">
        <f aca="true" t="shared" si="1" ref="H26:M26">SUM(H24:H25)</f>
        <v>0.13</v>
      </c>
      <c r="I26" s="275">
        <f t="shared" si="1"/>
        <v>5.1</v>
      </c>
      <c r="J26" s="275">
        <f t="shared" si="1"/>
        <v>37.8</v>
      </c>
      <c r="K26" s="275">
        <f t="shared" si="1"/>
        <v>25.2</v>
      </c>
      <c r="L26" s="275"/>
      <c r="M26" s="275">
        <f t="shared" si="1"/>
        <v>7.92</v>
      </c>
    </row>
    <row r="27" spans="1:13" ht="39.75" customHeight="1" thickBot="1">
      <c r="A27" s="859" t="s">
        <v>16</v>
      </c>
      <c r="B27" s="859"/>
      <c r="C27" s="859"/>
      <c r="D27" s="859"/>
      <c r="E27" s="859"/>
      <c r="F27" s="859"/>
      <c r="G27" s="859"/>
      <c r="H27" s="859"/>
      <c r="I27" s="859"/>
      <c r="J27" s="860"/>
      <c r="K27" s="860"/>
      <c r="L27" s="338"/>
      <c r="M27" s="347">
        <f t="shared" si="0"/>
        <v>0</v>
      </c>
    </row>
    <row r="28" spans="1:13" ht="39.75" customHeight="1" thickBot="1">
      <c r="A28" s="795" t="s">
        <v>282</v>
      </c>
      <c r="B28" s="720">
        <v>50</v>
      </c>
      <c r="C28" s="535"/>
      <c r="D28" s="48" t="s">
        <v>212</v>
      </c>
      <c r="E28" s="49">
        <v>15</v>
      </c>
      <c r="F28" s="49">
        <v>12</v>
      </c>
      <c r="G28" s="49">
        <v>0.04</v>
      </c>
      <c r="H28" s="49">
        <v>0.01</v>
      </c>
      <c r="I28" s="49">
        <v>2.74</v>
      </c>
      <c r="J28" s="197">
        <v>0.6</v>
      </c>
      <c r="K28" s="197">
        <v>12.6</v>
      </c>
      <c r="L28" s="327">
        <v>20.9</v>
      </c>
      <c r="M28" s="347">
        <f t="shared" si="0"/>
        <v>0.3135</v>
      </c>
    </row>
    <row r="29" spans="1:13" ht="39.75" customHeight="1" thickBot="1">
      <c r="A29" s="796"/>
      <c r="B29" s="721"/>
      <c r="C29" s="537"/>
      <c r="D29" s="48" t="s">
        <v>93</v>
      </c>
      <c r="E29" s="49">
        <v>4</v>
      </c>
      <c r="F29" s="49">
        <v>4</v>
      </c>
      <c r="G29" s="49"/>
      <c r="H29" s="49">
        <v>3.76</v>
      </c>
      <c r="I29" s="49"/>
      <c r="J29" s="197"/>
      <c r="K29" s="197">
        <v>34.92</v>
      </c>
      <c r="L29" s="327">
        <v>80.6</v>
      </c>
      <c r="M29" s="347">
        <f t="shared" si="0"/>
        <v>0.32239999999999996</v>
      </c>
    </row>
    <row r="30" spans="1:13" ht="39.75" customHeight="1" thickBot="1">
      <c r="A30" s="796"/>
      <c r="B30" s="721"/>
      <c r="C30" s="537">
        <v>69</v>
      </c>
      <c r="D30" s="48" t="s">
        <v>92</v>
      </c>
      <c r="E30" s="49">
        <v>2</v>
      </c>
      <c r="F30" s="49">
        <v>2</v>
      </c>
      <c r="G30" s="49"/>
      <c r="H30" s="49"/>
      <c r="I30" s="49">
        <v>1.91</v>
      </c>
      <c r="J30" s="197"/>
      <c r="K30" s="197">
        <v>7.8</v>
      </c>
      <c r="L30" s="327">
        <v>43.89</v>
      </c>
      <c r="M30" s="347">
        <f t="shared" si="0"/>
        <v>0.08778</v>
      </c>
    </row>
    <row r="31" spans="1:13" ht="39.75" customHeight="1" thickBot="1">
      <c r="A31" s="796"/>
      <c r="B31" s="721"/>
      <c r="C31" s="537"/>
      <c r="D31" s="280" t="s">
        <v>268</v>
      </c>
      <c r="E31" s="281">
        <v>5</v>
      </c>
      <c r="F31" s="281">
        <v>5</v>
      </c>
      <c r="G31" s="281"/>
      <c r="H31" s="281">
        <v>0.22</v>
      </c>
      <c r="I31" s="281">
        <v>0.31</v>
      </c>
      <c r="J31" s="281">
        <v>0.4</v>
      </c>
      <c r="K31" s="281">
        <v>13.95</v>
      </c>
      <c r="L31" s="327">
        <v>214.5</v>
      </c>
      <c r="M31" s="347">
        <f t="shared" si="0"/>
        <v>1.0725</v>
      </c>
    </row>
    <row r="32" spans="1:13" ht="39.75" customHeight="1" thickBot="1">
      <c r="A32" s="830"/>
      <c r="B32" s="799"/>
      <c r="C32" s="536"/>
      <c r="D32" s="48" t="s">
        <v>141</v>
      </c>
      <c r="E32" s="49">
        <v>40</v>
      </c>
      <c r="F32" s="49">
        <v>32</v>
      </c>
      <c r="G32" s="49">
        <v>0.24</v>
      </c>
      <c r="H32" s="49"/>
      <c r="I32" s="49">
        <v>1.96</v>
      </c>
      <c r="J32" s="197">
        <v>58</v>
      </c>
      <c r="K32" s="197">
        <v>9.28</v>
      </c>
      <c r="L32" s="327">
        <v>73.7</v>
      </c>
      <c r="M32" s="347">
        <f t="shared" si="0"/>
        <v>2.948</v>
      </c>
    </row>
    <row r="33" spans="1:13" ht="39.75" customHeight="1" thickBot="1">
      <c r="A33" s="841"/>
      <c r="B33" s="841"/>
      <c r="C33" s="841"/>
      <c r="D33" s="841"/>
      <c r="E33" s="841"/>
      <c r="F33" s="841"/>
      <c r="G33" s="135">
        <f>SUM(G28:G32)</f>
        <v>0.27999999999999997</v>
      </c>
      <c r="H33" s="135">
        <f>SUM(H28:H32)</f>
        <v>3.9899999999999998</v>
      </c>
      <c r="I33" s="135">
        <f>SUM(I28:I32)</f>
        <v>6.92</v>
      </c>
      <c r="J33" s="135">
        <f>SUM(J28:J32)</f>
        <v>59</v>
      </c>
      <c r="K33" s="186">
        <f>SUM(K28:K32)</f>
        <v>78.55</v>
      </c>
      <c r="L33" s="186"/>
      <c r="M33" s="186">
        <f>SUM(M28:M32)</f>
        <v>4.74418</v>
      </c>
    </row>
    <row r="34" spans="1:13" ht="39.75" customHeight="1" thickBot="1">
      <c r="A34" s="833" t="s">
        <v>220</v>
      </c>
      <c r="B34" s="752">
        <v>200</v>
      </c>
      <c r="C34" s="733">
        <v>27</v>
      </c>
      <c r="D34" s="172" t="s">
        <v>61</v>
      </c>
      <c r="E34" s="170">
        <v>90</v>
      </c>
      <c r="F34" s="170">
        <v>63</v>
      </c>
      <c r="G34" s="170">
        <v>1.26</v>
      </c>
      <c r="H34" s="170">
        <v>0.26</v>
      </c>
      <c r="I34" s="170">
        <v>10.26</v>
      </c>
      <c r="J34" s="180">
        <v>12.96</v>
      </c>
      <c r="K34" s="180">
        <v>50.4</v>
      </c>
      <c r="L34" s="238">
        <v>17.6</v>
      </c>
      <c r="M34" s="347">
        <f t="shared" si="0"/>
        <v>1.5840000000000003</v>
      </c>
    </row>
    <row r="35" spans="1:13" ht="39.75" customHeight="1" thickBot="1">
      <c r="A35" s="818"/>
      <c r="B35" s="752"/>
      <c r="C35" s="756"/>
      <c r="D35" s="172" t="s">
        <v>22</v>
      </c>
      <c r="E35" s="173">
        <v>15</v>
      </c>
      <c r="F35" s="173">
        <v>12</v>
      </c>
      <c r="G35" s="173">
        <v>0.03</v>
      </c>
      <c r="H35" s="173"/>
      <c r="I35" s="173">
        <v>0.87</v>
      </c>
      <c r="J35" s="182">
        <v>0.6</v>
      </c>
      <c r="K35" s="182">
        <v>4.1</v>
      </c>
      <c r="L35" s="239">
        <v>20.9</v>
      </c>
      <c r="M35" s="347">
        <f t="shared" si="0"/>
        <v>0.3135</v>
      </c>
    </row>
    <row r="36" spans="1:13" ht="39.75" customHeight="1" thickBot="1">
      <c r="A36" s="818"/>
      <c r="B36" s="752"/>
      <c r="C36" s="756"/>
      <c r="D36" s="172" t="s">
        <v>251</v>
      </c>
      <c r="E36" s="173">
        <v>10</v>
      </c>
      <c r="F36" s="173">
        <v>8</v>
      </c>
      <c r="G36" s="173">
        <v>0.11</v>
      </c>
      <c r="H36" s="173"/>
      <c r="I36" s="173">
        <v>0.73</v>
      </c>
      <c r="J36" s="182">
        <v>0.84</v>
      </c>
      <c r="K36" s="182">
        <v>3.3</v>
      </c>
      <c r="L36" s="239">
        <v>24.2</v>
      </c>
      <c r="M36" s="347">
        <f t="shared" si="0"/>
        <v>0.242</v>
      </c>
    </row>
    <row r="37" spans="1:13" ht="39.75" customHeight="1" thickBot="1">
      <c r="A37" s="818"/>
      <c r="B37" s="752"/>
      <c r="C37" s="756"/>
      <c r="D37" s="172" t="s">
        <v>43</v>
      </c>
      <c r="E37" s="646">
        <v>47</v>
      </c>
      <c r="F37" s="173">
        <v>47</v>
      </c>
      <c r="G37" s="173">
        <v>6.58</v>
      </c>
      <c r="H37" s="173">
        <v>4.89</v>
      </c>
      <c r="I37" s="173"/>
      <c r="J37" s="182"/>
      <c r="K37" s="182">
        <v>78.96</v>
      </c>
      <c r="L37" s="239">
        <v>429</v>
      </c>
      <c r="M37" s="347">
        <f t="shared" si="0"/>
        <v>20.163</v>
      </c>
    </row>
    <row r="38" spans="1:13" ht="39.75" customHeight="1" thickBot="1">
      <c r="A38" s="818"/>
      <c r="B38" s="752"/>
      <c r="C38" s="756"/>
      <c r="D38" s="172" t="s">
        <v>252</v>
      </c>
      <c r="E38" s="173">
        <v>5</v>
      </c>
      <c r="F38" s="173">
        <v>4</v>
      </c>
      <c r="G38" s="173">
        <v>0.05</v>
      </c>
      <c r="H38" s="173"/>
      <c r="I38" s="173">
        <v>0.14</v>
      </c>
      <c r="J38" s="182">
        <v>0.42</v>
      </c>
      <c r="K38" s="182">
        <v>0.8</v>
      </c>
      <c r="L38" s="239">
        <v>24.2</v>
      </c>
      <c r="M38" s="347">
        <f t="shared" si="0"/>
        <v>0.121</v>
      </c>
    </row>
    <row r="39" spans="1:13" ht="39.75" customHeight="1" thickBot="1">
      <c r="A39" s="818"/>
      <c r="B39" s="752"/>
      <c r="C39" s="757"/>
      <c r="D39" s="172" t="s">
        <v>189</v>
      </c>
      <c r="E39" s="173">
        <v>5</v>
      </c>
      <c r="F39" s="173">
        <v>4.25</v>
      </c>
      <c r="G39" s="173">
        <v>0.62</v>
      </c>
      <c r="H39" s="173">
        <v>1.25</v>
      </c>
      <c r="I39" s="173">
        <v>0.02</v>
      </c>
      <c r="J39" s="182"/>
      <c r="K39" s="182">
        <v>14.11</v>
      </c>
      <c r="L39" s="239">
        <v>178.75</v>
      </c>
      <c r="M39" s="347">
        <f t="shared" si="0"/>
        <v>0.89375</v>
      </c>
    </row>
    <row r="40" spans="1:13" ht="39.75" customHeight="1" thickBot="1">
      <c r="A40" s="849"/>
      <c r="B40" s="849"/>
      <c r="C40" s="849"/>
      <c r="D40" s="849"/>
      <c r="E40" s="849"/>
      <c r="F40" s="849"/>
      <c r="G40" s="34">
        <f>SUM(G34:G39)</f>
        <v>8.65</v>
      </c>
      <c r="H40" s="34">
        <f>SUM(H34:H39)</f>
        <v>6.3999999999999995</v>
      </c>
      <c r="I40" s="34">
        <f>SUM(I34:I39)</f>
        <v>12.02</v>
      </c>
      <c r="J40" s="34">
        <f>SUM(J34:J39)</f>
        <v>14.82</v>
      </c>
      <c r="K40" s="192">
        <f>SUM(K34:K39)</f>
        <v>151.67000000000002</v>
      </c>
      <c r="L40" s="192"/>
      <c r="M40" s="192">
        <f>SUM(M34:M39)</f>
        <v>23.31725</v>
      </c>
    </row>
    <row r="41" spans="1:13" ht="39.75" customHeight="1" thickBot="1">
      <c r="A41" s="833" t="s">
        <v>66</v>
      </c>
      <c r="B41" s="752">
        <v>200</v>
      </c>
      <c r="C41" s="733">
        <v>51</v>
      </c>
      <c r="D41" s="262" t="s">
        <v>233</v>
      </c>
      <c r="E41" s="403">
        <v>50</v>
      </c>
      <c r="F41" s="140">
        <v>50</v>
      </c>
      <c r="G41" s="140">
        <v>10</v>
      </c>
      <c r="H41" s="140">
        <v>4.9</v>
      </c>
      <c r="I41" s="140"/>
      <c r="J41" s="194"/>
      <c r="K41" s="194">
        <v>84</v>
      </c>
      <c r="L41" s="239">
        <v>429</v>
      </c>
      <c r="M41" s="347">
        <f t="shared" si="0"/>
        <v>21.45</v>
      </c>
    </row>
    <row r="42" spans="1:13" ht="39.75" customHeight="1" thickBot="1">
      <c r="A42" s="863"/>
      <c r="B42" s="863"/>
      <c r="C42" s="756"/>
      <c r="D42" s="172" t="s">
        <v>247</v>
      </c>
      <c r="E42" s="173">
        <v>15</v>
      </c>
      <c r="F42" s="173">
        <v>15</v>
      </c>
      <c r="G42" s="173">
        <v>1.05</v>
      </c>
      <c r="H42" s="173">
        <v>0.15</v>
      </c>
      <c r="I42" s="173">
        <v>10.71</v>
      </c>
      <c r="J42" s="182"/>
      <c r="K42" s="182">
        <v>49.5</v>
      </c>
      <c r="L42" s="239">
        <v>53.9</v>
      </c>
      <c r="M42" s="347">
        <f t="shared" si="0"/>
        <v>0.8085</v>
      </c>
    </row>
    <row r="43" spans="1:13" ht="39.75" customHeight="1" thickBot="1">
      <c r="A43" s="863"/>
      <c r="B43" s="863"/>
      <c r="C43" s="756"/>
      <c r="D43" s="169" t="s">
        <v>11</v>
      </c>
      <c r="E43" s="171">
        <v>4</v>
      </c>
      <c r="F43" s="171">
        <v>4</v>
      </c>
      <c r="G43" s="171">
        <v>0.01</v>
      </c>
      <c r="H43" s="171">
        <v>3.14</v>
      </c>
      <c r="I43" s="171">
        <v>0.02</v>
      </c>
      <c r="J43" s="181"/>
      <c r="K43" s="181">
        <v>29.36</v>
      </c>
      <c r="L43" s="239">
        <v>429</v>
      </c>
      <c r="M43" s="347">
        <f t="shared" si="0"/>
        <v>1.716</v>
      </c>
    </row>
    <row r="44" spans="1:13" ht="39.75" customHeight="1" thickBot="1">
      <c r="A44" s="863"/>
      <c r="B44" s="863"/>
      <c r="C44" s="756"/>
      <c r="D44" s="172" t="s">
        <v>250</v>
      </c>
      <c r="E44" s="173">
        <v>160</v>
      </c>
      <c r="F44" s="173">
        <v>128</v>
      </c>
      <c r="G44" s="173">
        <v>2.3</v>
      </c>
      <c r="H44" s="173">
        <v>0.13</v>
      </c>
      <c r="I44" s="173">
        <v>6.02</v>
      </c>
      <c r="J44" s="182">
        <v>57.6</v>
      </c>
      <c r="K44" s="182">
        <v>34.6</v>
      </c>
      <c r="L44" s="239">
        <v>20.9</v>
      </c>
      <c r="M44" s="347">
        <f t="shared" si="0"/>
        <v>3.344</v>
      </c>
    </row>
    <row r="45" spans="1:13" ht="39.75" customHeight="1" thickBot="1">
      <c r="A45" s="863"/>
      <c r="B45" s="863"/>
      <c r="C45" s="756"/>
      <c r="D45" s="172" t="s">
        <v>22</v>
      </c>
      <c r="E45" s="173">
        <v>15</v>
      </c>
      <c r="F45" s="173">
        <v>12</v>
      </c>
      <c r="G45" s="173">
        <v>0.03</v>
      </c>
      <c r="H45" s="173"/>
      <c r="I45" s="173">
        <v>0.87</v>
      </c>
      <c r="J45" s="182">
        <v>0.6</v>
      </c>
      <c r="K45" s="182">
        <v>4.1</v>
      </c>
      <c r="L45" s="239">
        <v>20.9</v>
      </c>
      <c r="M45" s="347">
        <f t="shared" si="0"/>
        <v>0.3135</v>
      </c>
    </row>
    <row r="46" spans="1:13" ht="39.75" customHeight="1" thickBot="1">
      <c r="A46" s="863"/>
      <c r="B46" s="863"/>
      <c r="C46" s="756"/>
      <c r="D46" s="176" t="s">
        <v>21</v>
      </c>
      <c r="E46" s="173">
        <v>7</v>
      </c>
      <c r="F46" s="173">
        <v>6</v>
      </c>
      <c r="G46" s="173">
        <v>0.08</v>
      </c>
      <c r="H46" s="173"/>
      <c r="I46" s="173">
        <v>0.55</v>
      </c>
      <c r="J46" s="182">
        <v>0.63</v>
      </c>
      <c r="K46" s="182">
        <v>2.5</v>
      </c>
      <c r="L46" s="239">
        <v>24.2</v>
      </c>
      <c r="M46" s="347">
        <f t="shared" si="0"/>
        <v>0.1694</v>
      </c>
    </row>
    <row r="47" spans="1:13" ht="39.75" customHeight="1" thickBot="1">
      <c r="A47" s="863"/>
      <c r="B47" s="863"/>
      <c r="C47" s="757"/>
      <c r="D47" s="176" t="s">
        <v>18</v>
      </c>
      <c r="E47" s="134">
        <v>4</v>
      </c>
      <c r="F47" s="134">
        <v>4</v>
      </c>
      <c r="G47" s="134"/>
      <c r="H47" s="134">
        <v>3.76</v>
      </c>
      <c r="I47" s="134"/>
      <c r="J47" s="204"/>
      <c r="K47" s="204">
        <v>34.92</v>
      </c>
      <c r="L47" s="239">
        <v>80.6</v>
      </c>
      <c r="M47" s="347">
        <f t="shared" si="0"/>
        <v>0.32239999999999996</v>
      </c>
    </row>
    <row r="48" spans="1:13" ht="39.75" customHeight="1" thickBot="1">
      <c r="A48" s="849"/>
      <c r="B48" s="849"/>
      <c r="C48" s="849"/>
      <c r="D48" s="849"/>
      <c r="E48" s="849"/>
      <c r="F48" s="849"/>
      <c r="G48" s="34">
        <f>SUM(G41:G47)</f>
        <v>13.469999999999999</v>
      </c>
      <c r="H48" s="34">
        <f>SUM(H41:H47)</f>
        <v>12.080000000000002</v>
      </c>
      <c r="I48" s="34">
        <f>SUM(I41:I47)</f>
        <v>18.17</v>
      </c>
      <c r="J48" s="34">
        <f>SUM(J41:J47)</f>
        <v>58.830000000000005</v>
      </c>
      <c r="K48" s="192">
        <f>SUM(K41:K47)</f>
        <v>238.98000000000002</v>
      </c>
      <c r="L48" s="192"/>
      <c r="M48" s="192">
        <f>SUM(M41:M47)</f>
        <v>28.1238</v>
      </c>
    </row>
    <row r="49" spans="1:13" ht="39.75" customHeight="1" thickBot="1">
      <c r="A49" s="849"/>
      <c r="B49" s="849"/>
      <c r="C49" s="849"/>
      <c r="D49" s="849"/>
      <c r="E49" s="849"/>
      <c r="F49" s="849"/>
      <c r="G49" s="34"/>
      <c r="H49" s="34"/>
      <c r="I49" s="34"/>
      <c r="J49" s="192"/>
      <c r="K49" s="192"/>
      <c r="L49" s="338"/>
      <c r="M49" s="347">
        <f t="shared" si="0"/>
        <v>0</v>
      </c>
    </row>
    <row r="50" spans="1:13" ht="39.75" customHeight="1" thickBot="1">
      <c r="A50" s="741" t="s">
        <v>267</v>
      </c>
      <c r="B50" s="725">
        <v>200</v>
      </c>
      <c r="C50" s="714">
        <v>67</v>
      </c>
      <c r="D50" s="280" t="s">
        <v>281</v>
      </c>
      <c r="E50" s="281">
        <v>5</v>
      </c>
      <c r="F50" s="281">
        <v>5</v>
      </c>
      <c r="G50" s="281"/>
      <c r="H50" s="281">
        <v>0.22</v>
      </c>
      <c r="I50" s="281">
        <v>0.31</v>
      </c>
      <c r="J50" s="281">
        <v>0.4</v>
      </c>
      <c r="K50" s="281">
        <v>13.95</v>
      </c>
      <c r="L50" s="238">
        <v>214.5</v>
      </c>
      <c r="M50" s="347">
        <f t="shared" si="0"/>
        <v>1.0725</v>
      </c>
    </row>
    <row r="51" spans="1:13" ht="39.75" customHeight="1" thickBot="1">
      <c r="A51" s="741"/>
      <c r="B51" s="725"/>
      <c r="C51" s="715"/>
      <c r="D51" s="280" t="s">
        <v>269</v>
      </c>
      <c r="E51" s="281">
        <v>4</v>
      </c>
      <c r="F51" s="281">
        <v>4</v>
      </c>
      <c r="G51" s="281">
        <v>0.053</v>
      </c>
      <c r="H51" s="281"/>
      <c r="I51" s="281">
        <v>1.96</v>
      </c>
      <c r="J51" s="281">
        <v>0.36</v>
      </c>
      <c r="K51" s="281">
        <v>8.28</v>
      </c>
      <c r="L51" s="326">
        <v>203.5</v>
      </c>
      <c r="M51" s="347">
        <f t="shared" si="0"/>
        <v>0.814</v>
      </c>
    </row>
    <row r="52" spans="1:13" ht="39.75" customHeight="1" thickBot="1">
      <c r="A52" s="741"/>
      <c r="B52" s="725"/>
      <c r="C52" s="716"/>
      <c r="D52" s="176" t="s">
        <v>100</v>
      </c>
      <c r="E52" s="171">
        <v>12</v>
      </c>
      <c r="F52" s="171">
        <v>12</v>
      </c>
      <c r="G52" s="171"/>
      <c r="H52" s="171"/>
      <c r="I52" s="171">
        <v>11.4</v>
      </c>
      <c r="J52" s="181"/>
      <c r="K52" s="181">
        <v>46.8</v>
      </c>
      <c r="L52" s="326">
        <v>43.89</v>
      </c>
      <c r="M52" s="347">
        <f t="shared" si="0"/>
        <v>0.52668</v>
      </c>
    </row>
    <row r="53" spans="1:13" ht="39.75" customHeight="1" thickBot="1">
      <c r="A53" s="784"/>
      <c r="B53" s="785"/>
      <c r="C53" s="785"/>
      <c r="D53" s="785"/>
      <c r="E53" s="785"/>
      <c r="F53" s="786"/>
      <c r="G53" s="36"/>
      <c r="H53" s="36"/>
      <c r="I53" s="36">
        <f>SUM(I50:I52)</f>
        <v>13.67</v>
      </c>
      <c r="J53" s="36">
        <f>SUM(J50:J52)</f>
        <v>0.76</v>
      </c>
      <c r="K53" s="185">
        <f>SUM(K50:K52)</f>
        <v>69.03</v>
      </c>
      <c r="L53" s="185"/>
      <c r="M53" s="185">
        <f>SUM(M50:M52)</f>
        <v>2.4131799999999997</v>
      </c>
    </row>
    <row r="54" spans="1:13" ht="39.75" customHeight="1" thickBot="1">
      <c r="A54" s="67" t="s">
        <v>44</v>
      </c>
      <c r="B54" s="65">
        <v>35</v>
      </c>
      <c r="C54" s="65"/>
      <c r="D54" s="68" t="s">
        <v>25</v>
      </c>
      <c r="E54" s="70">
        <v>35</v>
      </c>
      <c r="F54" s="70">
        <v>35</v>
      </c>
      <c r="G54" s="70">
        <v>1.82</v>
      </c>
      <c r="H54" s="70">
        <v>0.42</v>
      </c>
      <c r="I54" s="70">
        <v>15.48</v>
      </c>
      <c r="J54" s="187"/>
      <c r="K54" s="187">
        <v>74.9</v>
      </c>
      <c r="L54" s="210">
        <v>53.16</v>
      </c>
      <c r="M54" s="347">
        <f t="shared" si="0"/>
        <v>1.8605999999999998</v>
      </c>
    </row>
    <row r="55" spans="1:13" ht="39.75" customHeight="1" thickBot="1">
      <c r="A55" s="859" t="s">
        <v>29</v>
      </c>
      <c r="B55" s="859"/>
      <c r="C55" s="859"/>
      <c r="D55" s="859"/>
      <c r="E55" s="859"/>
      <c r="F55" s="859"/>
      <c r="G55" s="34">
        <f>G33+G40+G49+G53+G54</f>
        <v>10.75</v>
      </c>
      <c r="H55" s="34">
        <f>H33+H40+H49+H53+H54</f>
        <v>10.809999999999999</v>
      </c>
      <c r="I55" s="34">
        <f>I33+I40+I49+I53+I54+I48</f>
        <v>66.26</v>
      </c>
      <c r="J55" s="34">
        <f>J33+J40+J49+J53+J54</f>
        <v>74.58</v>
      </c>
      <c r="K55" s="192">
        <f>K33+K40+K49+K53+K54</f>
        <v>374.15</v>
      </c>
      <c r="L55" s="192"/>
      <c r="M55" s="192">
        <f>M33+M40+M48+M53+M54</f>
        <v>60.45901</v>
      </c>
    </row>
    <row r="56" spans="1:13" ht="39.75" customHeight="1" thickBot="1">
      <c r="A56" s="859" t="s">
        <v>26</v>
      </c>
      <c r="B56" s="859"/>
      <c r="C56" s="859"/>
      <c r="D56" s="859"/>
      <c r="E56" s="859"/>
      <c r="F56" s="859"/>
      <c r="G56" s="859"/>
      <c r="H56" s="859"/>
      <c r="I56" s="859"/>
      <c r="J56" s="860"/>
      <c r="K56" s="860"/>
      <c r="L56" s="338"/>
      <c r="M56" s="347">
        <f t="shared" si="0"/>
        <v>0</v>
      </c>
    </row>
    <row r="57" spans="1:13" ht="39.75" customHeight="1" thickBot="1">
      <c r="A57" s="730" t="s">
        <v>395</v>
      </c>
      <c r="B57" s="733">
        <v>80</v>
      </c>
      <c r="C57" s="452"/>
      <c r="D57" s="175" t="s">
        <v>89</v>
      </c>
      <c r="E57" s="167">
        <v>25</v>
      </c>
      <c r="F57" s="167">
        <v>25</v>
      </c>
      <c r="G57" s="167">
        <v>2.57</v>
      </c>
      <c r="H57" s="167">
        <v>0.28</v>
      </c>
      <c r="I57" s="179"/>
      <c r="J57" s="239"/>
      <c r="K57" s="179">
        <v>83.5</v>
      </c>
      <c r="L57" s="239">
        <v>27.5</v>
      </c>
      <c r="M57" s="335">
        <f t="shared" si="0"/>
        <v>0.6875</v>
      </c>
    </row>
    <row r="58" spans="1:13" ht="39.75" customHeight="1" thickBot="1">
      <c r="A58" s="731"/>
      <c r="B58" s="731"/>
      <c r="C58" s="453"/>
      <c r="D58" s="176" t="s">
        <v>90</v>
      </c>
      <c r="E58" s="171">
        <v>10</v>
      </c>
      <c r="F58" s="171">
        <v>10</v>
      </c>
      <c r="G58" s="171">
        <v>0.28</v>
      </c>
      <c r="H58" s="171">
        <v>0.32</v>
      </c>
      <c r="I58" s="181">
        <v>0.47</v>
      </c>
      <c r="J58" s="239"/>
      <c r="K58" s="181">
        <v>5.9</v>
      </c>
      <c r="L58" s="239">
        <v>39.6</v>
      </c>
      <c r="M58" s="335">
        <f t="shared" si="0"/>
        <v>0.396</v>
      </c>
    </row>
    <row r="59" spans="1:13" ht="39.75" customHeight="1" thickBot="1">
      <c r="A59" s="731"/>
      <c r="B59" s="731"/>
      <c r="C59" s="453"/>
      <c r="D59" s="176" t="s">
        <v>189</v>
      </c>
      <c r="E59" s="173">
        <v>5</v>
      </c>
      <c r="F59" s="173">
        <v>4.25</v>
      </c>
      <c r="G59" s="173">
        <v>0.62</v>
      </c>
      <c r="H59" s="173">
        <v>1.25</v>
      </c>
      <c r="I59" s="173">
        <v>0.02</v>
      </c>
      <c r="J59" s="182"/>
      <c r="K59" s="182">
        <v>14.11</v>
      </c>
      <c r="L59" s="239">
        <v>178.75</v>
      </c>
      <c r="M59" s="335">
        <f t="shared" si="0"/>
        <v>0.89375</v>
      </c>
    </row>
    <row r="60" spans="1:13" ht="39.75" customHeight="1" thickBot="1">
      <c r="A60" s="731"/>
      <c r="B60" s="731"/>
      <c r="C60" s="453"/>
      <c r="D60" s="176" t="s">
        <v>61</v>
      </c>
      <c r="E60" s="170">
        <v>50</v>
      </c>
      <c r="F60" s="170">
        <v>35</v>
      </c>
      <c r="G60" s="170">
        <v>0.7</v>
      </c>
      <c r="H60" s="170">
        <v>0.14</v>
      </c>
      <c r="I60" s="170">
        <v>5.65</v>
      </c>
      <c r="J60" s="180">
        <v>7.2</v>
      </c>
      <c r="K60" s="180">
        <v>28</v>
      </c>
      <c r="L60" s="238">
        <v>17.6</v>
      </c>
      <c r="M60" s="335">
        <f t="shared" si="0"/>
        <v>0.8800000000000001</v>
      </c>
    </row>
    <row r="61" spans="1:13" ht="39.75" customHeight="1" thickBot="1">
      <c r="A61" s="731"/>
      <c r="B61" s="731"/>
      <c r="C61" s="453"/>
      <c r="D61" s="176" t="s">
        <v>41</v>
      </c>
      <c r="E61" s="171">
        <v>10</v>
      </c>
      <c r="F61" s="171">
        <v>10</v>
      </c>
      <c r="G61" s="171"/>
      <c r="H61" s="171"/>
      <c r="I61" s="181"/>
      <c r="J61" s="239"/>
      <c r="K61" s="181"/>
      <c r="L61" s="239">
        <v>39.6</v>
      </c>
      <c r="M61" s="335">
        <f t="shared" si="0"/>
        <v>0.396</v>
      </c>
    </row>
    <row r="62" spans="1:13" ht="39.75" customHeight="1" thickBot="1">
      <c r="A62" s="731"/>
      <c r="B62" s="731"/>
      <c r="C62" s="453"/>
      <c r="D62" s="176" t="s">
        <v>99</v>
      </c>
      <c r="E62" s="171">
        <v>5</v>
      </c>
      <c r="F62" s="171">
        <v>5</v>
      </c>
      <c r="G62" s="171">
        <v>0.02</v>
      </c>
      <c r="H62" s="171">
        <v>3.92</v>
      </c>
      <c r="I62" s="181">
        <v>0.02</v>
      </c>
      <c r="J62" s="239"/>
      <c r="K62" s="181">
        <v>36.7</v>
      </c>
      <c r="L62" s="239">
        <v>429</v>
      </c>
      <c r="M62" s="335">
        <f t="shared" si="0"/>
        <v>2.145</v>
      </c>
    </row>
    <row r="63" spans="1:13" ht="39.75" customHeight="1" thickBot="1">
      <c r="A63" s="732"/>
      <c r="B63" s="732"/>
      <c r="C63" s="454"/>
      <c r="D63" s="176" t="s">
        <v>93</v>
      </c>
      <c r="E63" s="173">
        <v>4</v>
      </c>
      <c r="F63" s="173">
        <v>4</v>
      </c>
      <c r="G63" s="173"/>
      <c r="H63" s="173">
        <v>3.76</v>
      </c>
      <c r="I63" s="173"/>
      <c r="J63" s="182"/>
      <c r="K63" s="182">
        <v>34.92</v>
      </c>
      <c r="L63" s="239">
        <v>80.6</v>
      </c>
      <c r="M63" s="335">
        <f t="shared" si="0"/>
        <v>0.32239999999999996</v>
      </c>
    </row>
    <row r="64" spans="1:13" ht="39.75" customHeight="1" thickBot="1">
      <c r="A64" s="789"/>
      <c r="B64" s="789"/>
      <c r="C64" s="789"/>
      <c r="D64" s="789"/>
      <c r="E64" s="789"/>
      <c r="F64" s="789"/>
      <c r="G64" s="36">
        <f>SUM(G57:G63)</f>
        <v>4.1899999999999995</v>
      </c>
      <c r="H64" s="36">
        <f>SUM(H57:H63)</f>
        <v>9.67</v>
      </c>
      <c r="I64" s="36">
        <f>SUM(I57:I63)</f>
        <v>6.16</v>
      </c>
      <c r="J64" s="36">
        <f>SUM(J57:J63)</f>
        <v>7.2</v>
      </c>
      <c r="K64" s="185">
        <f>SUM(K57:K63)</f>
        <v>203.13</v>
      </c>
      <c r="L64" s="185"/>
      <c r="M64" s="185">
        <f>SUM(M57:M63)</f>
        <v>5.72065</v>
      </c>
    </row>
    <row r="65" spans="1:13" ht="39.75" customHeight="1" thickBot="1">
      <c r="A65" s="849"/>
      <c r="B65" s="849"/>
      <c r="C65" s="849"/>
      <c r="D65" s="849"/>
      <c r="E65" s="849"/>
      <c r="F65" s="849"/>
      <c r="G65" s="34"/>
      <c r="H65" s="34"/>
      <c r="I65" s="34"/>
      <c r="J65" s="192"/>
      <c r="K65" s="192"/>
      <c r="L65" s="338"/>
      <c r="M65" s="347">
        <f t="shared" si="0"/>
        <v>0</v>
      </c>
    </row>
    <row r="66" spans="1:13" ht="4.5" customHeight="1" thickBot="1">
      <c r="A66" s="864"/>
      <c r="B66" s="800"/>
      <c r="C66" s="722"/>
      <c r="D66" s="81"/>
      <c r="E66" s="70"/>
      <c r="F66" s="70"/>
      <c r="G66" s="70"/>
      <c r="H66" s="70"/>
      <c r="I66" s="70"/>
      <c r="J66" s="187"/>
      <c r="K66" s="187"/>
      <c r="L66" s="210"/>
      <c r="M66" s="320"/>
    </row>
    <row r="67" spans="1:13" ht="39.75" customHeight="1" hidden="1" thickBot="1">
      <c r="A67" s="865"/>
      <c r="B67" s="859"/>
      <c r="C67" s="857"/>
      <c r="D67" s="71"/>
      <c r="E67" s="70"/>
      <c r="F67" s="70"/>
      <c r="G67" s="70"/>
      <c r="H67" s="70"/>
      <c r="I67" s="70"/>
      <c r="J67" s="187"/>
      <c r="K67" s="187"/>
      <c r="L67" s="210"/>
      <c r="M67" s="320"/>
    </row>
    <row r="68" spans="1:13" ht="39.75" customHeight="1" hidden="1" thickBot="1">
      <c r="A68" s="865"/>
      <c r="B68" s="859"/>
      <c r="C68" s="858"/>
      <c r="D68" s="71"/>
      <c r="E68" s="171"/>
      <c r="F68" s="171"/>
      <c r="G68" s="171"/>
      <c r="H68" s="171"/>
      <c r="I68" s="171"/>
      <c r="J68" s="181"/>
      <c r="K68" s="181"/>
      <c r="L68" s="326"/>
      <c r="M68" s="320"/>
    </row>
    <row r="69" spans="1:13" ht="39.75" customHeight="1" thickBot="1">
      <c r="A69" s="866"/>
      <c r="B69" s="840"/>
      <c r="C69" s="840"/>
      <c r="D69" s="840"/>
      <c r="E69" s="840"/>
      <c r="F69" s="840"/>
      <c r="G69" s="36">
        <f>SUM(G66:G68)</f>
        <v>0</v>
      </c>
      <c r="H69" s="36">
        <f>SUM(H66:H68)</f>
        <v>0</v>
      </c>
      <c r="I69" s="36">
        <f>SUM(I66:I68)</f>
        <v>0</v>
      </c>
      <c r="J69" s="36">
        <f>SUM(J66:J68)</f>
        <v>0</v>
      </c>
      <c r="K69" s="185">
        <f>SUM(K66:K68)</f>
        <v>0</v>
      </c>
      <c r="L69" s="185"/>
      <c r="M69" s="185">
        <f>SUM(M66:M68)</f>
        <v>0</v>
      </c>
    </row>
    <row r="70" spans="1:13" s="284" customFormat="1" ht="42" customHeight="1" thickBot="1">
      <c r="A70" s="629" t="s">
        <v>400</v>
      </c>
      <c r="B70" s="331">
        <v>12</v>
      </c>
      <c r="C70" s="331"/>
      <c r="D70" s="628" t="s">
        <v>401</v>
      </c>
      <c r="E70" s="402">
        <v>12</v>
      </c>
      <c r="F70" s="46">
        <v>12</v>
      </c>
      <c r="G70" s="46">
        <v>0.88</v>
      </c>
      <c r="H70" s="46">
        <v>2.16</v>
      </c>
      <c r="I70" s="46">
        <v>8.04</v>
      </c>
      <c r="J70" s="184"/>
      <c r="K70" s="184">
        <v>55.2</v>
      </c>
      <c r="L70" s="390">
        <v>117.7</v>
      </c>
      <c r="M70" s="46">
        <f>L70*E70/1000</f>
        <v>1.4124</v>
      </c>
    </row>
    <row r="71" spans="1:13" ht="39.75" customHeight="1" thickBot="1">
      <c r="A71" s="862"/>
      <c r="B71" s="867"/>
      <c r="C71" s="867"/>
      <c r="D71" s="867"/>
      <c r="E71" s="867"/>
      <c r="F71" s="867"/>
      <c r="G71" s="867"/>
      <c r="H71" s="867"/>
      <c r="I71" s="867"/>
      <c r="J71" s="868"/>
      <c r="K71" s="868"/>
      <c r="L71" s="352"/>
      <c r="M71" s="347">
        <f t="shared" si="0"/>
        <v>0</v>
      </c>
    </row>
    <row r="72" spans="1:13" ht="96.75" customHeight="1" thickBot="1">
      <c r="A72" s="229" t="s">
        <v>442</v>
      </c>
      <c r="B72" s="231">
        <v>200</v>
      </c>
      <c r="C72" s="231"/>
      <c r="D72" s="229" t="s">
        <v>442</v>
      </c>
      <c r="E72" s="555">
        <v>200</v>
      </c>
      <c r="F72" s="167">
        <v>200</v>
      </c>
      <c r="G72" s="612">
        <v>5.6</v>
      </c>
      <c r="H72" s="167">
        <v>6.4</v>
      </c>
      <c r="I72" s="167">
        <v>9.4</v>
      </c>
      <c r="J72" s="179">
        <v>12</v>
      </c>
      <c r="K72" s="179">
        <v>118</v>
      </c>
      <c r="L72" s="239">
        <v>137.5</v>
      </c>
      <c r="M72" s="178">
        <v>27.5</v>
      </c>
    </row>
    <row r="73" spans="1:13" ht="39.75" customHeight="1" thickBot="1">
      <c r="A73" s="859" t="s">
        <v>136</v>
      </c>
      <c r="B73" s="859"/>
      <c r="C73" s="859"/>
      <c r="D73" s="859"/>
      <c r="E73" s="859"/>
      <c r="F73" s="859"/>
      <c r="G73" s="34">
        <f>G64+G70+G70+G72</f>
        <v>11.549999999999999</v>
      </c>
      <c r="H73" s="34">
        <f>H64+H69+H70+H72</f>
        <v>18.23</v>
      </c>
      <c r="I73" s="34">
        <f>I64+I69+I70+I72</f>
        <v>23.6</v>
      </c>
      <c r="J73" s="34">
        <f>J64+J69+J70+J72</f>
        <v>19.2</v>
      </c>
      <c r="K73" s="192">
        <f>K64+K69+K70+K72</f>
        <v>376.33</v>
      </c>
      <c r="L73" s="192"/>
      <c r="M73" s="192">
        <f>M64+M69+M70+M72</f>
        <v>34.63305</v>
      </c>
    </row>
    <row r="74" spans="1:13" ht="39.75" customHeight="1" thickBot="1">
      <c r="A74" s="859" t="s">
        <v>32</v>
      </c>
      <c r="B74" s="859"/>
      <c r="C74" s="859"/>
      <c r="D74" s="859"/>
      <c r="E74" s="859"/>
      <c r="F74" s="859"/>
      <c r="G74" s="34">
        <f>G22+G26+G55+G73</f>
        <v>37.48</v>
      </c>
      <c r="H74" s="34">
        <f>H22+H26+H55+H73</f>
        <v>49.34</v>
      </c>
      <c r="I74" s="34">
        <f>I22+I26+I55+I73</f>
        <v>157.55999999999997</v>
      </c>
      <c r="J74" s="34">
        <f>J22+J26+J55+J73</f>
        <v>134.44</v>
      </c>
      <c r="K74" s="192">
        <f>K22+K26+K55+K73</f>
        <v>1268.8500000000001</v>
      </c>
      <c r="L74" s="192"/>
      <c r="M74" s="192">
        <f>M22+M26+M55+M73</f>
        <v>125.13671</v>
      </c>
    </row>
    <row r="75" spans="1:12" ht="15">
      <c r="A75" s="14"/>
      <c r="B75" s="14"/>
      <c r="C75" s="14"/>
      <c r="D75" s="15"/>
      <c r="E75" s="16"/>
      <c r="F75" s="16"/>
      <c r="G75" s="16"/>
      <c r="H75" s="16"/>
      <c r="I75" s="16"/>
      <c r="J75" s="16"/>
      <c r="K75" s="16"/>
      <c r="L75" s="16"/>
    </row>
  </sheetData>
  <sheetProtection/>
  <mergeCells count="45">
    <mergeCell ref="A74:F74"/>
    <mergeCell ref="A65:F65"/>
    <mergeCell ref="A56:K56"/>
    <mergeCell ref="A66:A68"/>
    <mergeCell ref="B66:B68"/>
    <mergeCell ref="A69:F69"/>
    <mergeCell ref="A71:K71"/>
    <mergeCell ref="A57:A63"/>
    <mergeCell ref="A64:F64"/>
    <mergeCell ref="C66:C68"/>
    <mergeCell ref="B34:B39"/>
    <mergeCell ref="A73:F73"/>
    <mergeCell ref="A28:A32"/>
    <mergeCell ref="A49:F49"/>
    <mergeCell ref="A50:A52"/>
    <mergeCell ref="A53:F53"/>
    <mergeCell ref="A41:A47"/>
    <mergeCell ref="B50:B52"/>
    <mergeCell ref="A22:F22"/>
    <mergeCell ref="A13:F13"/>
    <mergeCell ref="A18:A20"/>
    <mergeCell ref="B18:B20"/>
    <mergeCell ref="B14:B16"/>
    <mergeCell ref="A17:F17"/>
    <mergeCell ref="A14:A16"/>
    <mergeCell ref="A6:K6"/>
    <mergeCell ref="A8:K8"/>
    <mergeCell ref="A9:A12"/>
    <mergeCell ref="B9:B12"/>
    <mergeCell ref="B57:B63"/>
    <mergeCell ref="A55:F55"/>
    <mergeCell ref="B28:B32"/>
    <mergeCell ref="A40:F40"/>
    <mergeCell ref="B41:B47"/>
    <mergeCell ref="A48:F48"/>
    <mergeCell ref="C9:C12"/>
    <mergeCell ref="C14:C16"/>
    <mergeCell ref="C34:C39"/>
    <mergeCell ref="C41:C47"/>
    <mergeCell ref="C50:C52"/>
    <mergeCell ref="A23:K23"/>
    <mergeCell ref="A27:K27"/>
    <mergeCell ref="A33:F33"/>
    <mergeCell ref="A34:A39"/>
    <mergeCell ref="A21:F21"/>
  </mergeCells>
  <printOptions/>
  <pageMargins left="0.7" right="0.7" top="0.75" bottom="0.75" header="0.3" footer="0.3"/>
  <pageSetup horizontalDpi="600" verticalDpi="600" orientation="portrait" paperSize="9" scale="1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M70"/>
  <sheetViews>
    <sheetView zoomScale="30" zoomScaleNormal="30" zoomScaleSheetLayoutView="31" zoomScalePageLayoutView="0" workbookViewId="0" topLeftCell="A1">
      <selection activeCell="B64" sqref="B64:B66"/>
    </sheetView>
  </sheetViews>
  <sheetFormatPr defaultColWidth="9.140625" defaultRowHeight="15"/>
  <cols>
    <col min="1" max="1" width="66.00390625" style="3" customWidth="1"/>
    <col min="2" max="3" width="23.28125" style="3" customWidth="1"/>
    <col min="4" max="4" width="67.7109375" style="0" customWidth="1"/>
    <col min="5" max="5" width="27.8515625" style="2" customWidth="1"/>
    <col min="6" max="6" width="26.421875" style="2" customWidth="1"/>
    <col min="7" max="10" width="20.7109375" style="2" customWidth="1"/>
    <col min="11" max="11" width="36.7109375" style="2" customWidth="1"/>
    <col min="12" max="12" width="27.7109375" style="2" customWidth="1"/>
    <col min="13" max="13" width="21.7109375" style="0" customWidth="1"/>
  </cols>
  <sheetData>
    <row r="3" spans="1:13" ht="61.5">
      <c r="A3" s="17"/>
      <c r="B3" s="18"/>
      <c r="C3" s="18"/>
      <c r="D3" s="62" t="s">
        <v>162</v>
      </c>
      <c r="E3" s="61"/>
      <c r="F3" s="19"/>
      <c r="G3" s="19"/>
      <c r="H3" s="19"/>
      <c r="I3" s="19"/>
      <c r="J3" s="19"/>
      <c r="K3" s="25" t="s">
        <v>443</v>
      </c>
      <c r="L3" s="25"/>
      <c r="M3" s="183"/>
    </row>
    <row r="4" spans="1:13" ht="47.25" thickBot="1">
      <c r="A4" s="56"/>
      <c r="B4" s="31" t="s">
        <v>135</v>
      </c>
      <c r="C4" s="31"/>
      <c r="D4" s="77" t="s">
        <v>150</v>
      </c>
      <c r="E4" s="32"/>
      <c r="F4" s="32"/>
      <c r="G4" s="32" t="s">
        <v>195</v>
      </c>
      <c r="H4" s="32"/>
      <c r="I4" s="30"/>
      <c r="J4" s="30"/>
      <c r="K4" s="32"/>
      <c r="L4" s="32"/>
      <c r="M4" s="210"/>
    </row>
    <row r="5" spans="1:13" ht="89.25" customHeight="1" thickBot="1">
      <c r="A5" s="65" t="s">
        <v>0</v>
      </c>
      <c r="B5" s="65" t="s">
        <v>1</v>
      </c>
      <c r="C5" s="455" t="s">
        <v>285</v>
      </c>
      <c r="D5" s="65" t="s">
        <v>2</v>
      </c>
      <c r="E5" s="65" t="s">
        <v>3</v>
      </c>
      <c r="F5" s="65" t="s">
        <v>4</v>
      </c>
      <c r="G5" s="65" t="s">
        <v>5</v>
      </c>
      <c r="H5" s="65" t="s">
        <v>6</v>
      </c>
      <c r="I5" s="65" t="s">
        <v>7</v>
      </c>
      <c r="J5" s="475" t="s">
        <v>284</v>
      </c>
      <c r="K5" s="208" t="s">
        <v>8</v>
      </c>
      <c r="L5" s="349" t="s">
        <v>260</v>
      </c>
      <c r="M5" s="320" t="s">
        <v>237</v>
      </c>
    </row>
    <row r="6" spans="1:13" ht="42" customHeight="1" thickBot="1">
      <c r="A6" s="859" t="s">
        <v>9</v>
      </c>
      <c r="B6" s="859"/>
      <c r="C6" s="859"/>
      <c r="D6" s="859"/>
      <c r="E6" s="859"/>
      <c r="F6" s="859"/>
      <c r="G6" s="859"/>
      <c r="H6" s="859"/>
      <c r="I6" s="859"/>
      <c r="J6" s="860"/>
      <c r="K6" s="860"/>
      <c r="L6" s="338"/>
      <c r="M6" s="320"/>
    </row>
    <row r="7" spans="1:13" s="289" customFormat="1" ht="43.5" customHeight="1" thickBot="1">
      <c r="A7" s="67" t="s">
        <v>10</v>
      </c>
      <c r="B7" s="41">
        <v>70</v>
      </c>
      <c r="C7" s="41"/>
      <c r="D7" s="48" t="s">
        <v>97</v>
      </c>
      <c r="E7" s="555">
        <v>70</v>
      </c>
      <c r="F7" s="167">
        <v>49</v>
      </c>
      <c r="G7" s="167">
        <v>1.05</v>
      </c>
      <c r="H7" s="167">
        <v>0.049</v>
      </c>
      <c r="I7" s="167">
        <v>9.31</v>
      </c>
      <c r="J7" s="179">
        <v>4.9</v>
      </c>
      <c r="K7" s="179">
        <v>43.61</v>
      </c>
      <c r="L7" s="343">
        <v>86.9</v>
      </c>
      <c r="M7" s="347">
        <f>L7*E7/1000</f>
        <v>6.083</v>
      </c>
    </row>
    <row r="8" spans="1:13" ht="42" customHeight="1" thickBot="1">
      <c r="A8" s="789"/>
      <c r="B8" s="789"/>
      <c r="C8" s="789"/>
      <c r="D8" s="789"/>
      <c r="E8" s="789"/>
      <c r="F8" s="789"/>
      <c r="G8" s="789"/>
      <c r="H8" s="789"/>
      <c r="I8" s="789"/>
      <c r="J8" s="784"/>
      <c r="K8" s="784"/>
      <c r="L8" s="326"/>
      <c r="M8" s="342">
        <f aca="true" t="shared" si="0" ref="M8:M59">L8*E8/1000</f>
        <v>0</v>
      </c>
    </row>
    <row r="9" spans="1:13" ht="42" customHeight="1" thickBot="1">
      <c r="A9" s="765" t="s">
        <v>82</v>
      </c>
      <c r="B9" s="722">
        <v>150</v>
      </c>
      <c r="C9" s="151"/>
      <c r="D9" s="68" t="s">
        <v>85</v>
      </c>
      <c r="E9" s="398">
        <v>30</v>
      </c>
      <c r="F9" s="70">
        <v>30</v>
      </c>
      <c r="G9" s="70">
        <v>3.45</v>
      </c>
      <c r="H9" s="70">
        <v>0.98</v>
      </c>
      <c r="I9" s="70">
        <v>0.5</v>
      </c>
      <c r="J9" s="187"/>
      <c r="K9" s="187">
        <v>103.4</v>
      </c>
      <c r="L9" s="210">
        <v>55</v>
      </c>
      <c r="M9" s="320">
        <f t="shared" si="0"/>
        <v>1.65</v>
      </c>
    </row>
    <row r="10" spans="1:13" ht="42" customHeight="1" thickBot="1">
      <c r="A10" s="723"/>
      <c r="B10" s="723"/>
      <c r="C10" s="424"/>
      <c r="D10" s="68" t="s">
        <v>11</v>
      </c>
      <c r="E10" s="74">
        <v>3</v>
      </c>
      <c r="F10" s="74">
        <v>3</v>
      </c>
      <c r="G10" s="74">
        <v>0.01</v>
      </c>
      <c r="H10" s="74">
        <v>2.35</v>
      </c>
      <c r="I10" s="74">
        <v>0.01</v>
      </c>
      <c r="J10" s="203"/>
      <c r="K10" s="203">
        <v>22.02</v>
      </c>
      <c r="L10" s="343">
        <v>429</v>
      </c>
      <c r="M10" s="320">
        <f t="shared" si="0"/>
        <v>1.287</v>
      </c>
    </row>
    <row r="11" spans="1:13" ht="42" customHeight="1" thickBot="1">
      <c r="A11" s="723"/>
      <c r="B11" s="723"/>
      <c r="C11" s="424">
        <v>44</v>
      </c>
      <c r="D11" s="68" t="s">
        <v>24</v>
      </c>
      <c r="E11" s="70">
        <v>100</v>
      </c>
      <c r="F11" s="70">
        <v>100</v>
      </c>
      <c r="G11" s="70">
        <v>2.8</v>
      </c>
      <c r="H11" s="70">
        <v>3.2</v>
      </c>
      <c r="I11" s="70">
        <v>4.7</v>
      </c>
      <c r="J11" s="187">
        <v>1.3</v>
      </c>
      <c r="K11" s="187">
        <v>59</v>
      </c>
      <c r="L11" s="210">
        <v>39.6</v>
      </c>
      <c r="M11" s="320">
        <f t="shared" si="0"/>
        <v>3.96</v>
      </c>
    </row>
    <row r="12" spans="1:13" ht="42" customHeight="1" thickBot="1">
      <c r="A12" s="723"/>
      <c r="B12" s="723"/>
      <c r="C12" s="424"/>
      <c r="D12" s="68" t="s">
        <v>40</v>
      </c>
      <c r="E12" s="140">
        <v>3</v>
      </c>
      <c r="F12" s="140">
        <v>3</v>
      </c>
      <c r="G12" s="140"/>
      <c r="H12" s="140"/>
      <c r="I12" s="140">
        <v>2.86</v>
      </c>
      <c r="J12" s="194"/>
      <c r="K12" s="194">
        <v>11.7</v>
      </c>
      <c r="L12" s="210">
        <v>43.89</v>
      </c>
      <c r="M12" s="320">
        <f t="shared" si="0"/>
        <v>0.13167</v>
      </c>
    </row>
    <row r="13" spans="1:13" ht="42" customHeight="1" thickBot="1">
      <c r="A13" s="789"/>
      <c r="B13" s="789"/>
      <c r="C13" s="789"/>
      <c r="D13" s="789"/>
      <c r="E13" s="789"/>
      <c r="F13" s="789"/>
      <c r="G13" s="36">
        <f>SUM(G9:G12)</f>
        <v>6.26</v>
      </c>
      <c r="H13" s="36">
        <f>SUM(H9:H12)</f>
        <v>6.53</v>
      </c>
      <c r="I13" s="36">
        <f>SUM(I9:I12)</f>
        <v>8.07</v>
      </c>
      <c r="J13" s="36">
        <f>SUM(J9:J12)</f>
        <v>1.3</v>
      </c>
      <c r="K13" s="185">
        <f>SUM(K9:K12)</f>
        <v>196.12</v>
      </c>
      <c r="L13" s="185"/>
      <c r="M13" s="185">
        <f>SUM(M9:M12)</f>
        <v>7.02867</v>
      </c>
    </row>
    <row r="14" spans="1:13" ht="42" customHeight="1" thickBot="1">
      <c r="A14" s="795" t="s">
        <v>101</v>
      </c>
      <c r="B14" s="754" t="s">
        <v>275</v>
      </c>
      <c r="C14" s="413"/>
      <c r="D14" s="48" t="s">
        <v>46</v>
      </c>
      <c r="E14" s="49">
        <v>30</v>
      </c>
      <c r="F14" s="49">
        <v>30</v>
      </c>
      <c r="G14" s="49">
        <v>2.13</v>
      </c>
      <c r="H14" s="49">
        <v>0.33</v>
      </c>
      <c r="I14" s="49">
        <v>13.9</v>
      </c>
      <c r="J14" s="197"/>
      <c r="K14" s="197">
        <v>68.7</v>
      </c>
      <c r="L14" s="327">
        <v>60.18</v>
      </c>
      <c r="M14" s="342">
        <f t="shared" si="0"/>
        <v>1.8054000000000001</v>
      </c>
    </row>
    <row r="15" spans="1:13" ht="42" customHeight="1" thickBot="1">
      <c r="A15" s="830"/>
      <c r="B15" s="755"/>
      <c r="C15" s="414"/>
      <c r="D15" s="48" t="s">
        <v>99</v>
      </c>
      <c r="E15" s="46">
        <v>5</v>
      </c>
      <c r="F15" s="46">
        <v>5</v>
      </c>
      <c r="G15" s="46">
        <v>0.02</v>
      </c>
      <c r="H15" s="46">
        <v>3.92</v>
      </c>
      <c r="I15" s="46">
        <v>0.02</v>
      </c>
      <c r="J15" s="184"/>
      <c r="K15" s="184">
        <v>36.7</v>
      </c>
      <c r="L15" s="326">
        <v>429</v>
      </c>
      <c r="M15" s="342">
        <f t="shared" si="0"/>
        <v>2.145</v>
      </c>
    </row>
    <row r="16" spans="1:13" ht="42" customHeight="1" thickBot="1">
      <c r="A16" s="861"/>
      <c r="B16" s="869"/>
      <c r="C16" s="869"/>
      <c r="D16" s="869"/>
      <c r="E16" s="869"/>
      <c r="F16" s="870"/>
      <c r="G16" s="34">
        <f>SUM(G14:G15)</f>
        <v>2.15</v>
      </c>
      <c r="H16" s="34">
        <f>SUM(H14:H15)</f>
        <v>4.25</v>
      </c>
      <c r="I16" s="34">
        <f>SUM(I14:I15)</f>
        <v>13.92</v>
      </c>
      <c r="J16" s="34">
        <f>SUM(J14:J15)</f>
        <v>0</v>
      </c>
      <c r="K16" s="192">
        <f>SUM(K14:K15)</f>
        <v>105.4</v>
      </c>
      <c r="L16" s="192"/>
      <c r="M16" s="192">
        <f>SUM(M14:M15)</f>
        <v>3.9504</v>
      </c>
    </row>
    <row r="17" spans="1:13" ht="42" customHeight="1" thickBot="1">
      <c r="A17" s="776" t="s">
        <v>270</v>
      </c>
      <c r="B17" s="727">
        <v>150</v>
      </c>
      <c r="C17" s="720">
        <v>16</v>
      </c>
      <c r="D17" s="48" t="s">
        <v>271</v>
      </c>
      <c r="E17" s="46">
        <v>1</v>
      </c>
      <c r="F17" s="46">
        <v>1</v>
      </c>
      <c r="G17" s="46"/>
      <c r="H17" s="46"/>
      <c r="I17" s="46">
        <v>0.64</v>
      </c>
      <c r="J17" s="184"/>
      <c r="K17" s="184">
        <v>2.94</v>
      </c>
      <c r="L17" s="326">
        <v>1100</v>
      </c>
      <c r="M17" s="342">
        <f t="shared" si="0"/>
        <v>1.1</v>
      </c>
    </row>
    <row r="18" spans="1:13" ht="42" customHeight="1" thickBot="1">
      <c r="A18" s="728"/>
      <c r="B18" s="728"/>
      <c r="C18" s="721"/>
      <c r="D18" s="48" t="s">
        <v>98</v>
      </c>
      <c r="E18" s="49">
        <v>100</v>
      </c>
      <c r="F18" s="49">
        <v>100</v>
      </c>
      <c r="G18" s="49">
        <v>2.8</v>
      </c>
      <c r="H18" s="49">
        <v>3.2</v>
      </c>
      <c r="I18" s="49">
        <v>4.7</v>
      </c>
      <c r="J18" s="197">
        <v>1.3</v>
      </c>
      <c r="K18" s="197">
        <v>59</v>
      </c>
      <c r="L18" s="327">
        <v>39.6</v>
      </c>
      <c r="M18" s="342">
        <f t="shared" si="0"/>
        <v>3.96</v>
      </c>
    </row>
    <row r="19" spans="1:13" ht="42" customHeight="1" thickBot="1">
      <c r="A19" s="728"/>
      <c r="B19" s="728"/>
      <c r="C19" s="799"/>
      <c r="D19" s="48" t="s">
        <v>92</v>
      </c>
      <c r="E19" s="46">
        <v>8</v>
      </c>
      <c r="F19" s="46">
        <v>8</v>
      </c>
      <c r="G19" s="46"/>
      <c r="H19" s="46"/>
      <c r="I19" s="46">
        <v>7.64</v>
      </c>
      <c r="J19" s="184"/>
      <c r="K19" s="184">
        <v>31.2</v>
      </c>
      <c r="L19" s="326">
        <v>43.89</v>
      </c>
      <c r="M19" s="342">
        <f t="shared" si="0"/>
        <v>0.35112</v>
      </c>
    </row>
    <row r="20" spans="1:13" ht="42" customHeight="1" thickBot="1">
      <c r="A20" s="849"/>
      <c r="B20" s="849"/>
      <c r="C20" s="849"/>
      <c r="D20" s="849"/>
      <c r="E20" s="849"/>
      <c r="F20" s="849"/>
      <c r="G20" s="34"/>
      <c r="H20" s="34"/>
      <c r="I20" s="34">
        <f>SUM(I17:I19)</f>
        <v>12.98</v>
      </c>
      <c r="J20" s="34">
        <f>SUM(J17:J19)</f>
        <v>1.3</v>
      </c>
      <c r="K20" s="192">
        <f>SUM(K17:K19)</f>
        <v>93.14</v>
      </c>
      <c r="L20" s="192"/>
      <c r="M20" s="192">
        <f>SUM(M17:M19)</f>
        <v>5.41112</v>
      </c>
    </row>
    <row r="21" spans="1:13" ht="42" customHeight="1" thickBot="1">
      <c r="A21" s="859" t="s">
        <v>30</v>
      </c>
      <c r="B21" s="859"/>
      <c r="C21" s="859"/>
      <c r="D21" s="859"/>
      <c r="E21" s="859"/>
      <c r="F21" s="859"/>
      <c r="G21" s="34">
        <f>G7+G13+G16+G20</f>
        <v>9.459999999999999</v>
      </c>
      <c r="H21" s="34">
        <f>H7+H13+H16+H20</f>
        <v>10.829</v>
      </c>
      <c r="I21" s="34">
        <f>I7+I13+I16+I20</f>
        <v>44.28</v>
      </c>
      <c r="J21" s="34">
        <f>J7+J13+J16+J20</f>
        <v>7.5</v>
      </c>
      <c r="K21" s="192">
        <f>K7+K13+K16+K20</f>
        <v>438.27</v>
      </c>
      <c r="L21" s="192"/>
      <c r="M21" s="192">
        <f>M7+M13+M16+M20</f>
        <v>22.47319</v>
      </c>
    </row>
    <row r="22" spans="1:13" ht="42" customHeight="1" thickBot="1">
      <c r="A22" s="859" t="s">
        <v>14</v>
      </c>
      <c r="B22" s="859"/>
      <c r="C22" s="859"/>
      <c r="D22" s="859"/>
      <c r="E22" s="859"/>
      <c r="F22" s="859"/>
      <c r="G22" s="859"/>
      <c r="H22" s="859"/>
      <c r="I22" s="859"/>
      <c r="J22" s="860"/>
      <c r="K22" s="860"/>
      <c r="L22" s="338"/>
      <c r="M22" s="342">
        <f t="shared" si="0"/>
        <v>0</v>
      </c>
    </row>
    <row r="23" spans="1:13" s="289" customFormat="1" ht="43.5" customHeight="1" thickBot="1">
      <c r="A23" s="67"/>
      <c r="B23" s="41"/>
      <c r="C23" s="41"/>
      <c r="D23" s="48"/>
      <c r="E23" s="167"/>
      <c r="F23" s="167"/>
      <c r="G23" s="167"/>
      <c r="H23" s="167"/>
      <c r="I23" s="167"/>
      <c r="J23" s="179"/>
      <c r="K23" s="179"/>
      <c r="L23" s="343"/>
      <c r="M23" s="347"/>
    </row>
    <row r="24" spans="1:13" s="289" customFormat="1" ht="39.75" customHeight="1" thickBot="1">
      <c r="A24" s="67" t="s">
        <v>45</v>
      </c>
      <c r="B24" s="709">
        <v>200</v>
      </c>
      <c r="C24" s="709"/>
      <c r="D24" s="290" t="s">
        <v>15</v>
      </c>
      <c r="E24" s="275">
        <v>200</v>
      </c>
      <c r="F24" s="275">
        <v>200</v>
      </c>
      <c r="G24" s="275"/>
      <c r="H24" s="275"/>
      <c r="I24" s="291">
        <v>14</v>
      </c>
      <c r="J24" s="476">
        <v>4</v>
      </c>
      <c r="K24" s="292">
        <v>56</v>
      </c>
      <c r="L24" s="350">
        <v>66</v>
      </c>
      <c r="M24" s="320">
        <f>L24*E24/1000</f>
        <v>13.2</v>
      </c>
    </row>
    <row r="25" spans="1:13" ht="39.75" customHeight="1" thickBot="1">
      <c r="A25" s="42"/>
      <c r="B25" s="168"/>
      <c r="C25" s="168"/>
      <c r="D25" s="169"/>
      <c r="E25" s="170"/>
      <c r="F25" s="170"/>
      <c r="G25" s="170">
        <f>SUM(G23:G24)</f>
        <v>0</v>
      </c>
      <c r="H25" s="170">
        <f aca="true" t="shared" si="1" ref="H25:M25">SUM(H23:H24)</f>
        <v>0</v>
      </c>
      <c r="I25" s="170">
        <f t="shared" si="1"/>
        <v>14</v>
      </c>
      <c r="J25" s="170">
        <f t="shared" si="1"/>
        <v>4</v>
      </c>
      <c r="K25" s="170">
        <f t="shared" si="1"/>
        <v>56</v>
      </c>
      <c r="L25" s="170"/>
      <c r="M25" s="170">
        <f t="shared" si="1"/>
        <v>13.2</v>
      </c>
    </row>
    <row r="26" spans="1:13" ht="42" customHeight="1" thickBot="1">
      <c r="A26" s="859" t="s">
        <v>16</v>
      </c>
      <c r="B26" s="859"/>
      <c r="C26" s="859"/>
      <c r="D26" s="859"/>
      <c r="E26" s="859"/>
      <c r="F26" s="859"/>
      <c r="G26" s="859"/>
      <c r="H26" s="859"/>
      <c r="I26" s="859"/>
      <c r="J26" s="876"/>
      <c r="K26" s="860"/>
      <c r="L26" s="338"/>
      <c r="M26" s="342">
        <f t="shared" si="0"/>
        <v>0</v>
      </c>
    </row>
    <row r="27" spans="1:13" ht="42" customHeight="1" thickBot="1">
      <c r="A27" s="730" t="s">
        <v>253</v>
      </c>
      <c r="B27" s="733">
        <v>40</v>
      </c>
      <c r="C27" s="452"/>
      <c r="D27" s="175" t="s">
        <v>254</v>
      </c>
      <c r="E27" s="244">
        <v>40</v>
      </c>
      <c r="F27" s="244">
        <v>32</v>
      </c>
      <c r="G27" s="244">
        <v>0.48</v>
      </c>
      <c r="H27" s="244">
        <v>0.02</v>
      </c>
      <c r="I27" s="243">
        <v>1.64</v>
      </c>
      <c r="J27" s="238">
        <v>14.4</v>
      </c>
      <c r="K27" s="243">
        <v>8.8</v>
      </c>
      <c r="L27" s="238">
        <v>20.9</v>
      </c>
      <c r="M27" s="342">
        <f t="shared" si="0"/>
        <v>0.836</v>
      </c>
    </row>
    <row r="28" spans="1:13" ht="42" customHeight="1" thickBot="1">
      <c r="A28" s="848"/>
      <c r="B28" s="756"/>
      <c r="C28" s="465"/>
      <c r="D28" s="176" t="s">
        <v>21</v>
      </c>
      <c r="E28" s="244">
        <v>5</v>
      </c>
      <c r="F28" s="244">
        <v>4</v>
      </c>
      <c r="G28" s="244">
        <v>0.06</v>
      </c>
      <c r="H28" s="244"/>
      <c r="I28" s="243">
        <v>0.37</v>
      </c>
      <c r="J28" s="238">
        <v>0.43</v>
      </c>
      <c r="K28" s="243">
        <v>1.7</v>
      </c>
      <c r="L28" s="238">
        <v>24.2</v>
      </c>
      <c r="M28" s="342">
        <f t="shared" si="0"/>
        <v>0.121</v>
      </c>
    </row>
    <row r="29" spans="1:13" ht="42" customHeight="1" thickBot="1">
      <c r="A29" s="731"/>
      <c r="B29" s="739"/>
      <c r="C29" s="426">
        <v>32</v>
      </c>
      <c r="D29" s="169" t="s">
        <v>40</v>
      </c>
      <c r="E29" s="244">
        <v>1</v>
      </c>
      <c r="F29" s="244">
        <v>1</v>
      </c>
      <c r="G29" s="244"/>
      <c r="H29" s="244"/>
      <c r="I29" s="243">
        <v>0.95</v>
      </c>
      <c r="J29" s="238"/>
      <c r="K29" s="243">
        <v>3.9</v>
      </c>
      <c r="L29" s="238">
        <v>43.89</v>
      </c>
      <c r="M29" s="342">
        <f t="shared" si="0"/>
        <v>0.04389</v>
      </c>
    </row>
    <row r="30" spans="1:13" ht="42" customHeight="1" thickBot="1">
      <c r="A30" s="732"/>
      <c r="B30" s="740"/>
      <c r="C30" s="171"/>
      <c r="D30" s="176" t="s">
        <v>18</v>
      </c>
      <c r="E30" s="244">
        <v>4</v>
      </c>
      <c r="F30" s="244">
        <v>4</v>
      </c>
      <c r="G30" s="244"/>
      <c r="H30" s="244">
        <v>3.75</v>
      </c>
      <c r="I30" s="243"/>
      <c r="J30" s="238"/>
      <c r="K30" s="243">
        <v>34.92</v>
      </c>
      <c r="L30" s="238">
        <v>80.6</v>
      </c>
      <c r="M30" s="342">
        <f t="shared" si="0"/>
        <v>0.32239999999999996</v>
      </c>
    </row>
    <row r="31" spans="1:13" ht="42" customHeight="1" thickBot="1">
      <c r="A31" s="849"/>
      <c r="B31" s="849"/>
      <c r="C31" s="849"/>
      <c r="D31" s="849"/>
      <c r="E31" s="849"/>
      <c r="F31" s="849"/>
      <c r="G31" s="34">
        <f>SUM(G27:G30)</f>
        <v>0.54</v>
      </c>
      <c r="H31" s="34">
        <f>SUM(H27:H30)</f>
        <v>3.77</v>
      </c>
      <c r="I31" s="192">
        <f>SUM(I27:I30)</f>
        <v>2.96</v>
      </c>
      <c r="J31" s="192">
        <f>SUM(J27:J30)</f>
        <v>14.83</v>
      </c>
      <c r="K31" s="438">
        <f>SUM(K27:K30)</f>
        <v>49.32</v>
      </c>
      <c r="L31" s="192"/>
      <c r="M31" s="192">
        <f>SUM(M27:M30)</f>
        <v>1.32329</v>
      </c>
    </row>
    <row r="32" spans="1:13" ht="42" customHeight="1" thickBot="1">
      <c r="A32" s="765" t="s">
        <v>222</v>
      </c>
      <c r="B32" s="722">
        <v>150</v>
      </c>
      <c r="C32" s="479"/>
      <c r="D32" s="51" t="s">
        <v>111</v>
      </c>
      <c r="E32" s="44">
        <v>30</v>
      </c>
      <c r="F32" s="44">
        <v>24</v>
      </c>
      <c r="G32" s="44">
        <v>0.36</v>
      </c>
      <c r="H32" s="44"/>
      <c r="I32" s="196">
        <v>2.18</v>
      </c>
      <c r="J32" s="327">
        <v>2.4</v>
      </c>
      <c r="K32" s="196">
        <v>10.1</v>
      </c>
      <c r="L32" s="327">
        <v>20.9</v>
      </c>
      <c r="M32" s="342">
        <f t="shared" si="0"/>
        <v>0.627</v>
      </c>
    </row>
    <row r="33" spans="1:13" ht="42" customHeight="1" thickBot="1">
      <c r="A33" s="723"/>
      <c r="B33" s="723"/>
      <c r="C33" s="480"/>
      <c r="D33" s="52" t="s">
        <v>102</v>
      </c>
      <c r="E33" s="47">
        <v>50</v>
      </c>
      <c r="F33" s="47">
        <v>35</v>
      </c>
      <c r="G33" s="47">
        <v>0.45</v>
      </c>
      <c r="H33" s="47"/>
      <c r="I33" s="162">
        <v>0.52</v>
      </c>
      <c r="J33" s="327">
        <v>7.2</v>
      </c>
      <c r="K33" s="162">
        <v>23.45</v>
      </c>
      <c r="L33" s="327">
        <v>17.6</v>
      </c>
      <c r="M33" s="342">
        <f t="shared" si="0"/>
        <v>0.8800000000000001</v>
      </c>
    </row>
    <row r="34" spans="1:13" ht="42" customHeight="1" thickBot="1">
      <c r="A34" s="723"/>
      <c r="B34" s="723"/>
      <c r="C34" s="480"/>
      <c r="D34" s="52" t="s">
        <v>127</v>
      </c>
      <c r="E34" s="47">
        <v>30</v>
      </c>
      <c r="F34" s="47">
        <v>24</v>
      </c>
      <c r="G34" s="47">
        <v>0.43</v>
      </c>
      <c r="H34" s="47">
        <v>0.02</v>
      </c>
      <c r="I34" s="162">
        <v>1.13</v>
      </c>
      <c r="J34" s="327">
        <v>10.8</v>
      </c>
      <c r="K34" s="162">
        <v>6.5</v>
      </c>
      <c r="L34" s="327">
        <v>22</v>
      </c>
      <c r="M34" s="342">
        <f t="shared" si="0"/>
        <v>0.66</v>
      </c>
    </row>
    <row r="35" spans="1:13" ht="42" customHeight="1" thickBot="1">
      <c r="A35" s="723"/>
      <c r="B35" s="723"/>
      <c r="C35" s="480">
        <v>7</v>
      </c>
      <c r="D35" s="52"/>
      <c r="E35" s="44"/>
      <c r="F35" s="47"/>
      <c r="G35" s="47"/>
      <c r="H35" s="47"/>
      <c r="I35" s="162"/>
      <c r="J35" s="327"/>
      <c r="K35" s="162"/>
      <c r="L35" s="327"/>
      <c r="M35" s="342">
        <f t="shared" si="0"/>
        <v>0</v>
      </c>
    </row>
    <row r="36" spans="1:13" ht="51.75" customHeight="1" thickBot="1">
      <c r="A36" s="723"/>
      <c r="B36" s="723"/>
      <c r="C36" s="480"/>
      <c r="D36" s="52" t="s">
        <v>103</v>
      </c>
      <c r="E36" s="46">
        <v>10</v>
      </c>
      <c r="F36" s="46">
        <v>10</v>
      </c>
      <c r="G36" s="46">
        <v>2.02</v>
      </c>
      <c r="H36" s="46">
        <v>0.28</v>
      </c>
      <c r="I36" s="46">
        <v>0</v>
      </c>
      <c r="J36" s="184"/>
      <c r="K36" s="184">
        <v>10.6</v>
      </c>
      <c r="L36" s="325">
        <v>429</v>
      </c>
      <c r="M36" s="342">
        <f t="shared" si="0"/>
        <v>4.29</v>
      </c>
    </row>
    <row r="37" spans="1:13" ht="42" customHeight="1" thickBot="1">
      <c r="A37" s="723"/>
      <c r="B37" s="723"/>
      <c r="C37" s="480"/>
      <c r="D37" s="52" t="s">
        <v>116</v>
      </c>
      <c r="E37" s="49">
        <v>15</v>
      </c>
      <c r="F37" s="49">
        <v>12</v>
      </c>
      <c r="G37" s="49">
        <v>0.03</v>
      </c>
      <c r="H37" s="49"/>
      <c r="I37" s="197">
        <v>0.87</v>
      </c>
      <c r="J37" s="327">
        <v>0.6</v>
      </c>
      <c r="K37" s="196">
        <v>4.1</v>
      </c>
      <c r="L37" s="327">
        <v>20.9</v>
      </c>
      <c r="M37" s="342">
        <f t="shared" si="0"/>
        <v>0.3135</v>
      </c>
    </row>
    <row r="38" spans="1:13" ht="42" customHeight="1" thickBot="1">
      <c r="A38" s="723"/>
      <c r="B38" s="723"/>
      <c r="C38" s="480"/>
      <c r="D38" s="52" t="s">
        <v>106</v>
      </c>
      <c r="E38" s="47">
        <v>5</v>
      </c>
      <c r="F38" s="47">
        <v>4</v>
      </c>
      <c r="G38" s="47">
        <v>0.05</v>
      </c>
      <c r="H38" s="47"/>
      <c r="I38" s="162">
        <v>0.36</v>
      </c>
      <c r="J38" s="327">
        <v>0.43</v>
      </c>
      <c r="K38" s="162">
        <v>1.65</v>
      </c>
      <c r="L38" s="327">
        <v>24.2</v>
      </c>
      <c r="M38" s="342">
        <f t="shared" si="0"/>
        <v>0.121</v>
      </c>
    </row>
    <row r="39" spans="1:13" ht="42" customHeight="1" thickBot="1">
      <c r="A39" s="861"/>
      <c r="B39" s="869"/>
      <c r="C39" s="869"/>
      <c r="D39" s="869"/>
      <c r="E39" s="869"/>
      <c r="F39" s="870"/>
      <c r="G39" s="34">
        <f>SUM(G32:G38)</f>
        <v>3.3399999999999994</v>
      </c>
      <c r="H39" s="34">
        <f>SUM(H32:H38)</f>
        <v>0.30000000000000004</v>
      </c>
      <c r="I39" s="192">
        <f>SUM(I32:I38)</f>
        <v>5.0600000000000005</v>
      </c>
      <c r="J39" s="192">
        <f>SUM(J32:J38)</f>
        <v>21.43</v>
      </c>
      <c r="K39" s="438">
        <f>SUM(K32:K38)</f>
        <v>56.4</v>
      </c>
      <c r="L39" s="192"/>
      <c r="M39" s="192">
        <f>SUM(M32:M38)</f>
        <v>6.891500000000001</v>
      </c>
    </row>
    <row r="40" spans="1:13" ht="42" customHeight="1" thickBot="1">
      <c r="A40" s="871" t="s">
        <v>307</v>
      </c>
      <c r="B40" s="872" t="s">
        <v>36</v>
      </c>
      <c r="C40" s="873" t="s">
        <v>409</v>
      </c>
      <c r="D40" s="81" t="s">
        <v>43</v>
      </c>
      <c r="E40" s="403">
        <v>40</v>
      </c>
      <c r="F40" s="72">
        <v>40</v>
      </c>
      <c r="G40" s="72">
        <v>8</v>
      </c>
      <c r="H40" s="72">
        <v>3.91</v>
      </c>
      <c r="I40" s="72"/>
      <c r="J40" s="206"/>
      <c r="K40" s="206">
        <v>67.2</v>
      </c>
      <c r="L40" s="343">
        <v>429</v>
      </c>
      <c r="M40" s="509">
        <f aca="true" t="shared" si="2" ref="M40:M46">L40*E40/1000</f>
        <v>17.16</v>
      </c>
    </row>
    <row r="41" spans="1:13" ht="42" customHeight="1" thickBot="1">
      <c r="A41" s="871"/>
      <c r="B41" s="872"/>
      <c r="C41" s="874"/>
      <c r="D41" s="81" t="s">
        <v>24</v>
      </c>
      <c r="E41" s="70">
        <v>50</v>
      </c>
      <c r="F41" s="70">
        <v>50</v>
      </c>
      <c r="G41" s="70">
        <v>1.4</v>
      </c>
      <c r="H41" s="70">
        <v>1.6</v>
      </c>
      <c r="I41" s="70">
        <v>2.35</v>
      </c>
      <c r="J41" s="187"/>
      <c r="K41" s="187">
        <v>29</v>
      </c>
      <c r="L41" s="210">
        <v>39.6</v>
      </c>
      <c r="M41" s="509">
        <f t="shared" si="2"/>
        <v>1.98</v>
      </c>
    </row>
    <row r="42" spans="1:13" ht="42" customHeight="1" thickBot="1">
      <c r="A42" s="871"/>
      <c r="B42" s="872"/>
      <c r="C42" s="874"/>
      <c r="D42" s="68" t="s">
        <v>52</v>
      </c>
      <c r="E42" s="70">
        <v>4</v>
      </c>
      <c r="F42" s="70">
        <v>3.48</v>
      </c>
      <c r="G42" s="70">
        <v>0.64</v>
      </c>
      <c r="H42" s="70">
        <v>1.03</v>
      </c>
      <c r="I42" s="70">
        <v>0.01</v>
      </c>
      <c r="J42" s="187"/>
      <c r="K42" s="187">
        <v>11.5</v>
      </c>
      <c r="L42" s="210">
        <v>178.75</v>
      </c>
      <c r="M42" s="509">
        <f t="shared" si="2"/>
        <v>0.715</v>
      </c>
    </row>
    <row r="43" spans="1:13" ht="42" customHeight="1" thickBot="1">
      <c r="A43" s="871"/>
      <c r="B43" s="872"/>
      <c r="C43" s="874"/>
      <c r="D43" s="68" t="s">
        <v>11</v>
      </c>
      <c r="E43" s="70">
        <v>5</v>
      </c>
      <c r="F43" s="70">
        <v>5</v>
      </c>
      <c r="G43" s="70">
        <v>0.02</v>
      </c>
      <c r="H43" s="70">
        <v>3.92</v>
      </c>
      <c r="I43" s="70">
        <v>0.02</v>
      </c>
      <c r="J43" s="187"/>
      <c r="K43" s="187">
        <v>36.7</v>
      </c>
      <c r="L43" s="210">
        <v>429</v>
      </c>
      <c r="M43" s="509">
        <f t="shared" si="2"/>
        <v>2.145</v>
      </c>
    </row>
    <row r="44" spans="1:13" ht="42" customHeight="1" thickBot="1">
      <c r="A44" s="871"/>
      <c r="B44" s="872"/>
      <c r="C44" s="874"/>
      <c r="D44" s="68" t="s">
        <v>55</v>
      </c>
      <c r="E44" s="70">
        <v>15</v>
      </c>
      <c r="F44" s="70">
        <v>12</v>
      </c>
      <c r="G44" s="70">
        <v>0.24</v>
      </c>
      <c r="H44" s="70"/>
      <c r="I44" s="70">
        <v>1.09</v>
      </c>
      <c r="J44" s="187"/>
      <c r="K44" s="187">
        <v>4.9</v>
      </c>
      <c r="L44" s="210">
        <v>24.2</v>
      </c>
      <c r="M44" s="509">
        <f t="shared" si="2"/>
        <v>0.363</v>
      </c>
    </row>
    <row r="45" spans="1:13" ht="42" customHeight="1" thickBot="1">
      <c r="A45" s="865"/>
      <c r="B45" s="859"/>
      <c r="C45" s="874"/>
      <c r="D45" s="143" t="s">
        <v>20</v>
      </c>
      <c r="E45" s="138">
        <v>150</v>
      </c>
      <c r="F45" s="138">
        <v>105</v>
      </c>
      <c r="G45" s="138">
        <v>1.89</v>
      </c>
      <c r="H45" s="138">
        <v>0.41</v>
      </c>
      <c r="I45" s="138">
        <v>17.12</v>
      </c>
      <c r="J45" s="222">
        <v>21.6</v>
      </c>
      <c r="K45" s="222">
        <v>84</v>
      </c>
      <c r="L45" s="210">
        <v>17.6</v>
      </c>
      <c r="M45" s="509">
        <f t="shared" si="2"/>
        <v>2.64</v>
      </c>
    </row>
    <row r="46" spans="1:13" ht="42" customHeight="1" thickBot="1">
      <c r="A46" s="865"/>
      <c r="B46" s="859"/>
      <c r="C46" s="875"/>
      <c r="D46" s="68" t="s">
        <v>18</v>
      </c>
      <c r="E46" s="70">
        <v>4</v>
      </c>
      <c r="F46" s="70">
        <v>4</v>
      </c>
      <c r="G46" s="70"/>
      <c r="H46" s="70">
        <v>3.75</v>
      </c>
      <c r="I46" s="70"/>
      <c r="J46" s="187"/>
      <c r="K46" s="187">
        <v>34.92</v>
      </c>
      <c r="L46" s="210">
        <v>80.6</v>
      </c>
      <c r="M46" s="509">
        <f t="shared" si="2"/>
        <v>0.32239999999999996</v>
      </c>
    </row>
    <row r="47" spans="1:13" ht="42" customHeight="1" thickBot="1">
      <c r="A47" s="841"/>
      <c r="B47" s="841"/>
      <c r="C47" s="841"/>
      <c r="D47" s="841"/>
      <c r="E47" s="841"/>
      <c r="F47" s="841"/>
      <c r="G47" s="135">
        <f>SUM(G40:G46)</f>
        <v>12.190000000000001</v>
      </c>
      <c r="H47" s="135">
        <f>SUM(H40:H46)</f>
        <v>14.620000000000001</v>
      </c>
      <c r="I47" s="186">
        <f>SUM(I40:I46)</f>
        <v>20.59</v>
      </c>
      <c r="J47" s="186">
        <f>SUM(J40:J46)</f>
        <v>21.6</v>
      </c>
      <c r="K47" s="482">
        <f>SUM(K40:K46)</f>
        <v>268.22</v>
      </c>
      <c r="L47" s="186"/>
      <c r="M47" s="186">
        <f>SUM(M40:M46)</f>
        <v>25.3254</v>
      </c>
    </row>
    <row r="48" spans="1:13" ht="42" customHeight="1" thickBot="1">
      <c r="A48" s="833" t="s">
        <v>243</v>
      </c>
      <c r="B48" s="752">
        <v>150</v>
      </c>
      <c r="C48" s="733">
        <v>19</v>
      </c>
      <c r="D48" s="175" t="s">
        <v>244</v>
      </c>
      <c r="E48" s="170">
        <v>25</v>
      </c>
      <c r="F48" s="170">
        <v>22</v>
      </c>
      <c r="G48" s="170">
        <v>0.1</v>
      </c>
      <c r="H48" s="170">
        <v>0.09</v>
      </c>
      <c r="I48" s="170">
        <v>1.98</v>
      </c>
      <c r="J48" s="463">
        <v>36.3</v>
      </c>
      <c r="K48" s="180">
        <v>9.9</v>
      </c>
      <c r="L48" s="238">
        <v>73.7</v>
      </c>
      <c r="M48" s="342">
        <f t="shared" si="0"/>
        <v>1.8425</v>
      </c>
    </row>
    <row r="49" spans="1:13" ht="42" customHeight="1" thickBot="1">
      <c r="A49" s="833"/>
      <c r="B49" s="752"/>
      <c r="C49" s="756"/>
      <c r="D49" s="176" t="s">
        <v>100</v>
      </c>
      <c r="E49" s="46">
        <v>8</v>
      </c>
      <c r="F49" s="46">
        <v>8</v>
      </c>
      <c r="G49" s="46"/>
      <c r="H49" s="46"/>
      <c r="I49" s="46">
        <v>7.64</v>
      </c>
      <c r="J49" s="184"/>
      <c r="K49" s="184">
        <v>31.2</v>
      </c>
      <c r="L49" s="326">
        <v>43.89</v>
      </c>
      <c r="M49" s="342">
        <f t="shared" si="0"/>
        <v>0.35112</v>
      </c>
    </row>
    <row r="50" spans="1:13" ht="42" customHeight="1" thickBot="1">
      <c r="A50" s="863"/>
      <c r="B50" s="863"/>
      <c r="C50" s="757"/>
      <c r="D50" s="176"/>
      <c r="E50" s="170"/>
      <c r="F50" s="170"/>
      <c r="G50" s="170"/>
      <c r="H50" s="170"/>
      <c r="I50" s="170"/>
      <c r="J50" s="180"/>
      <c r="K50" s="180"/>
      <c r="L50" s="238"/>
      <c r="M50" s="342">
        <f t="shared" si="0"/>
        <v>0</v>
      </c>
    </row>
    <row r="51" spans="1:13" ht="42" customHeight="1" thickBot="1">
      <c r="A51" s="849"/>
      <c r="B51" s="849"/>
      <c r="C51" s="849"/>
      <c r="D51" s="849"/>
      <c r="E51" s="849"/>
      <c r="F51" s="849"/>
      <c r="G51" s="70">
        <f aca="true" t="shared" si="3" ref="G51:M51">G48+G50+G49</f>
        <v>0.1</v>
      </c>
      <c r="H51" s="70">
        <f t="shared" si="3"/>
        <v>0.09</v>
      </c>
      <c r="I51" s="70">
        <f t="shared" si="3"/>
        <v>9.62</v>
      </c>
      <c r="J51" s="70">
        <f t="shared" si="3"/>
        <v>36.3</v>
      </c>
      <c r="K51" s="70">
        <f t="shared" si="3"/>
        <v>41.1</v>
      </c>
      <c r="L51" s="70"/>
      <c r="M51" s="70">
        <f t="shared" si="3"/>
        <v>2.19362</v>
      </c>
    </row>
    <row r="52" spans="1:13" ht="42" customHeight="1" thickBot="1">
      <c r="A52" s="67" t="s">
        <v>44</v>
      </c>
      <c r="B52" s="65">
        <v>25</v>
      </c>
      <c r="C52" s="65"/>
      <c r="D52" s="68" t="s">
        <v>25</v>
      </c>
      <c r="E52" s="70">
        <v>25</v>
      </c>
      <c r="F52" s="70">
        <v>25</v>
      </c>
      <c r="G52" s="70">
        <v>1.3</v>
      </c>
      <c r="H52" s="70">
        <v>0.3</v>
      </c>
      <c r="I52" s="70">
        <v>11.07</v>
      </c>
      <c r="J52" s="187"/>
      <c r="K52" s="187">
        <v>53.5</v>
      </c>
      <c r="L52" s="210">
        <v>53.16</v>
      </c>
      <c r="M52" s="342">
        <f t="shared" si="0"/>
        <v>1.329</v>
      </c>
    </row>
    <row r="53" spans="1:13" ht="42" customHeight="1" thickBot="1">
      <c r="A53" s="859" t="s">
        <v>29</v>
      </c>
      <c r="B53" s="859"/>
      <c r="C53" s="859"/>
      <c r="D53" s="859"/>
      <c r="E53" s="859"/>
      <c r="F53" s="859"/>
      <c r="G53" s="34">
        <f>G31+G39+G47+G51+G52</f>
        <v>17.470000000000002</v>
      </c>
      <c r="H53" s="34">
        <f>H31+H39+H47+H51+H52</f>
        <v>19.080000000000002</v>
      </c>
      <c r="I53" s="34">
        <f>I31+I39+I47+I51+I52</f>
        <v>49.3</v>
      </c>
      <c r="J53" s="34">
        <f>J31+J39+J47+J51+J52</f>
        <v>94.16</v>
      </c>
      <c r="K53" s="192">
        <f>K31+K39+K47+K51+K52</f>
        <v>468.5400000000001</v>
      </c>
      <c r="L53" s="192"/>
      <c r="M53" s="192">
        <f>M31+M39+M47+M51+M52</f>
        <v>37.06281</v>
      </c>
    </row>
    <row r="54" spans="1:13" ht="42" customHeight="1" thickBot="1">
      <c r="A54" s="859" t="s">
        <v>26</v>
      </c>
      <c r="B54" s="859"/>
      <c r="C54" s="859"/>
      <c r="D54" s="859"/>
      <c r="E54" s="859"/>
      <c r="F54" s="859"/>
      <c r="G54" s="859"/>
      <c r="H54" s="859"/>
      <c r="I54" s="859"/>
      <c r="J54" s="860"/>
      <c r="K54" s="860"/>
      <c r="L54" s="338"/>
      <c r="M54" s="342">
        <f t="shared" si="0"/>
        <v>0</v>
      </c>
    </row>
    <row r="55" spans="1:13" ht="42" customHeight="1" thickBot="1">
      <c r="A55" s="871" t="s">
        <v>426</v>
      </c>
      <c r="B55" s="800">
        <v>150</v>
      </c>
      <c r="C55" s="722"/>
      <c r="D55" s="68" t="s">
        <v>188</v>
      </c>
      <c r="E55" s="70">
        <v>45</v>
      </c>
      <c r="F55" s="70">
        <v>45</v>
      </c>
      <c r="G55" s="70">
        <v>8.68</v>
      </c>
      <c r="H55" s="70">
        <v>0.99</v>
      </c>
      <c r="I55" s="70">
        <v>8.91</v>
      </c>
      <c r="J55" s="187"/>
      <c r="K55" s="187">
        <v>135.45</v>
      </c>
      <c r="L55" s="210">
        <v>23.1</v>
      </c>
      <c r="M55" s="509">
        <f t="shared" si="0"/>
        <v>1.0395</v>
      </c>
    </row>
    <row r="56" spans="1:13" ht="42" customHeight="1" thickBot="1">
      <c r="A56" s="871"/>
      <c r="B56" s="800"/>
      <c r="C56" s="857"/>
      <c r="D56" s="68" t="s">
        <v>11</v>
      </c>
      <c r="E56" s="70">
        <v>5</v>
      </c>
      <c r="F56" s="70">
        <v>5</v>
      </c>
      <c r="G56" s="70">
        <v>0.02</v>
      </c>
      <c r="H56" s="70">
        <v>3.92</v>
      </c>
      <c r="I56" s="70">
        <v>0.02</v>
      </c>
      <c r="J56" s="187"/>
      <c r="K56" s="187">
        <v>36.7</v>
      </c>
      <c r="L56" s="210">
        <v>429</v>
      </c>
      <c r="M56" s="509">
        <f t="shared" si="0"/>
        <v>2.145</v>
      </c>
    </row>
    <row r="57" spans="1:13" ht="42" customHeight="1" thickBot="1">
      <c r="A57" s="871"/>
      <c r="B57" s="800"/>
      <c r="C57" s="857"/>
      <c r="D57" s="68" t="s">
        <v>18</v>
      </c>
      <c r="E57" s="70">
        <v>4</v>
      </c>
      <c r="F57" s="70">
        <v>4</v>
      </c>
      <c r="G57" s="70"/>
      <c r="H57" s="70">
        <v>3.75</v>
      </c>
      <c r="I57" s="70"/>
      <c r="J57" s="187"/>
      <c r="K57" s="187">
        <v>34.92</v>
      </c>
      <c r="L57" s="210">
        <v>80.6</v>
      </c>
      <c r="M57" s="509">
        <f t="shared" si="0"/>
        <v>0.32239999999999996</v>
      </c>
    </row>
    <row r="58" spans="1:13" s="289" customFormat="1" ht="42" customHeight="1" thickBot="1">
      <c r="A58" s="871"/>
      <c r="B58" s="800"/>
      <c r="C58" s="857"/>
      <c r="D58" s="71" t="s">
        <v>446</v>
      </c>
      <c r="E58" s="72">
        <v>5</v>
      </c>
      <c r="F58" s="72">
        <v>4</v>
      </c>
      <c r="G58" s="72">
        <v>0.05</v>
      </c>
      <c r="H58" s="72"/>
      <c r="I58" s="72">
        <v>0.14</v>
      </c>
      <c r="J58" s="206">
        <v>0.42</v>
      </c>
      <c r="K58" s="206">
        <v>0.8</v>
      </c>
      <c r="L58" s="343">
        <v>24.2</v>
      </c>
      <c r="M58" s="347">
        <f t="shared" si="0"/>
        <v>0.121</v>
      </c>
    </row>
    <row r="59" spans="1:13" ht="42" customHeight="1" thickBot="1">
      <c r="A59" s="871"/>
      <c r="B59" s="800"/>
      <c r="C59" s="857"/>
      <c r="D59" s="68" t="s">
        <v>22</v>
      </c>
      <c r="E59" s="70">
        <v>10</v>
      </c>
      <c r="F59" s="70">
        <v>8</v>
      </c>
      <c r="G59" s="70">
        <v>0.02</v>
      </c>
      <c r="H59" s="70"/>
      <c r="I59" s="70">
        <v>0.58</v>
      </c>
      <c r="J59" s="187">
        <v>0.4</v>
      </c>
      <c r="K59" s="187">
        <v>2.7</v>
      </c>
      <c r="L59" s="210">
        <v>20.9</v>
      </c>
      <c r="M59" s="509">
        <f t="shared" si="0"/>
        <v>0.209</v>
      </c>
    </row>
    <row r="60" spans="1:13" ht="42" customHeight="1" hidden="1" thickBot="1">
      <c r="A60" s="871"/>
      <c r="B60" s="800"/>
      <c r="C60" s="66"/>
      <c r="D60" s="68"/>
      <c r="E60" s="70"/>
      <c r="F60" s="70"/>
      <c r="G60" s="70"/>
      <c r="H60" s="70"/>
      <c r="I60" s="70"/>
      <c r="J60" s="187"/>
      <c r="K60" s="187"/>
      <c r="L60" s="389"/>
      <c r="M60" s="293"/>
    </row>
    <row r="61" spans="1:13" ht="42" customHeight="1" thickBot="1">
      <c r="A61" s="861"/>
      <c r="B61" s="869"/>
      <c r="C61" s="869"/>
      <c r="D61" s="869"/>
      <c r="E61" s="869"/>
      <c r="F61" s="870"/>
      <c r="G61" s="34">
        <f>SUM(G55:G60)</f>
        <v>8.77</v>
      </c>
      <c r="H61" s="34">
        <f>SUM(H55:H60)</f>
        <v>8.66</v>
      </c>
      <c r="I61" s="34">
        <f>SUM(I55:I60)</f>
        <v>9.65</v>
      </c>
      <c r="J61" s="34">
        <f>SUM(J55:J60)</f>
        <v>0.8200000000000001</v>
      </c>
      <c r="K61" s="192">
        <f>SUM(K55:K60)</f>
        <v>210.57</v>
      </c>
      <c r="L61" s="192"/>
      <c r="M61" s="192">
        <f>SUM(M55:M60)</f>
        <v>3.8369</v>
      </c>
    </row>
    <row r="62" spans="1:13" s="289" customFormat="1" ht="57" customHeight="1" thickBot="1">
      <c r="A62" s="67" t="s">
        <v>134</v>
      </c>
      <c r="B62" s="34">
        <v>25</v>
      </c>
      <c r="C62" s="34"/>
      <c r="D62" s="68" t="s">
        <v>51</v>
      </c>
      <c r="E62" s="72">
        <v>25</v>
      </c>
      <c r="F62" s="72">
        <v>25</v>
      </c>
      <c r="G62" s="72">
        <v>1.77</v>
      </c>
      <c r="H62" s="72">
        <v>0.27</v>
      </c>
      <c r="I62" s="72">
        <v>11.6</v>
      </c>
      <c r="J62" s="206"/>
      <c r="K62" s="206">
        <v>57.25</v>
      </c>
      <c r="L62" s="343">
        <v>53.16</v>
      </c>
      <c r="M62" s="509">
        <f>L62*E62/1000</f>
        <v>1.329</v>
      </c>
    </row>
    <row r="63" spans="1:13" ht="54.75" customHeight="1" thickBot="1">
      <c r="A63" s="53" t="s">
        <v>420</v>
      </c>
      <c r="B63" s="36">
        <v>20</v>
      </c>
      <c r="C63" s="36"/>
      <c r="D63" s="43" t="s">
        <v>420</v>
      </c>
      <c r="E63" s="46">
        <v>20</v>
      </c>
      <c r="F63" s="46">
        <v>20</v>
      </c>
      <c r="G63" s="46">
        <v>0.7</v>
      </c>
      <c r="H63" s="46">
        <v>0.24</v>
      </c>
      <c r="I63" s="46">
        <v>14.6</v>
      </c>
      <c r="J63" s="184"/>
      <c r="K63" s="184">
        <v>61.8</v>
      </c>
      <c r="L63" s="664">
        <v>77</v>
      </c>
      <c r="M63" s="334">
        <f>L63*E63/1000</f>
        <v>1.54</v>
      </c>
    </row>
    <row r="64" spans="1:13" ht="54.75" customHeight="1" thickBot="1">
      <c r="A64" s="765" t="s">
        <v>57</v>
      </c>
      <c r="B64" s="722">
        <v>150</v>
      </c>
      <c r="C64" s="479"/>
      <c r="D64" s="80" t="s">
        <v>110</v>
      </c>
      <c r="E64" s="70">
        <v>1</v>
      </c>
      <c r="F64" s="46">
        <v>1</v>
      </c>
      <c r="G64" s="70"/>
      <c r="H64" s="70"/>
      <c r="I64" s="70"/>
      <c r="J64" s="187"/>
      <c r="K64" s="187"/>
      <c r="L64" s="210">
        <v>473</v>
      </c>
      <c r="M64" s="342">
        <f>L64*E64/1000</f>
        <v>0.473</v>
      </c>
    </row>
    <row r="65" spans="1:13" ht="54.75" customHeight="1" thickBot="1">
      <c r="A65" s="855"/>
      <c r="B65" s="723"/>
      <c r="C65" s="480">
        <v>3</v>
      </c>
      <c r="D65" s="73" t="s">
        <v>98</v>
      </c>
      <c r="E65" s="602">
        <v>50</v>
      </c>
      <c r="F65" s="49">
        <v>50</v>
      </c>
      <c r="G65" s="49">
        <v>1.4</v>
      </c>
      <c r="H65" s="49">
        <v>1.6</v>
      </c>
      <c r="I65" s="49">
        <v>2.35</v>
      </c>
      <c r="J65" s="197">
        <v>0.65</v>
      </c>
      <c r="K65" s="197">
        <v>29</v>
      </c>
      <c r="L65" s="325">
        <v>39.6</v>
      </c>
      <c r="M65" s="342">
        <f>L65*E65/1000</f>
        <v>1.98</v>
      </c>
    </row>
    <row r="66" spans="1:13" ht="42" customHeight="1" thickBot="1">
      <c r="A66" s="856"/>
      <c r="B66" s="724"/>
      <c r="C66" s="481"/>
      <c r="D66" s="73" t="s">
        <v>92</v>
      </c>
      <c r="E66" s="70">
        <v>8</v>
      </c>
      <c r="F66" s="70">
        <v>8</v>
      </c>
      <c r="G66" s="70"/>
      <c r="H66" s="70"/>
      <c r="I66" s="70">
        <v>7.64</v>
      </c>
      <c r="J66" s="187"/>
      <c r="K66" s="187">
        <v>31.2</v>
      </c>
      <c r="L66" s="210">
        <v>43.89</v>
      </c>
      <c r="M66" s="342">
        <f>L66*E66/1000</f>
        <v>0.35112</v>
      </c>
    </row>
    <row r="67" spans="1:13" ht="42" customHeight="1" thickBot="1">
      <c r="A67" s="849"/>
      <c r="B67" s="849"/>
      <c r="C67" s="849"/>
      <c r="D67" s="849"/>
      <c r="E67" s="849"/>
      <c r="F67" s="849"/>
      <c r="G67" s="34">
        <f>SUM(G64:G66)</f>
        <v>1.4</v>
      </c>
      <c r="H67" s="34">
        <f aca="true" t="shared" si="4" ref="H67:M67">SUM(H64:H66)</f>
        <v>1.6</v>
      </c>
      <c r="I67" s="34">
        <f t="shared" si="4"/>
        <v>9.99</v>
      </c>
      <c r="J67" s="34">
        <f t="shared" si="4"/>
        <v>0.65</v>
      </c>
      <c r="K67" s="34">
        <f t="shared" si="4"/>
        <v>60.2</v>
      </c>
      <c r="L67" s="34"/>
      <c r="M67" s="34">
        <f t="shared" si="4"/>
        <v>2.8041199999999997</v>
      </c>
    </row>
    <row r="68" spans="1:13" ht="42" customHeight="1" thickBot="1">
      <c r="A68" s="859" t="s">
        <v>31</v>
      </c>
      <c r="B68" s="859"/>
      <c r="C68" s="859"/>
      <c r="D68" s="859"/>
      <c r="E68" s="859"/>
      <c r="F68" s="859"/>
      <c r="G68" s="34">
        <f>G61+G63+G67+G62</f>
        <v>12.639999999999999</v>
      </c>
      <c r="H68" s="34">
        <f>H61+H63+H67</f>
        <v>10.5</v>
      </c>
      <c r="I68" s="34">
        <f>I61+I63+I67</f>
        <v>34.24</v>
      </c>
      <c r="J68" s="34">
        <f>J61+J63+J67</f>
        <v>1.4700000000000002</v>
      </c>
      <c r="K68" s="192">
        <f>K61+K63+K67</f>
        <v>332.57</v>
      </c>
      <c r="L68" s="192"/>
      <c r="M68" s="192">
        <f>M61+M63+M67</f>
        <v>8.18102</v>
      </c>
    </row>
    <row r="69" spans="1:13" ht="42" customHeight="1" thickBot="1">
      <c r="A69" s="859" t="s">
        <v>32</v>
      </c>
      <c r="B69" s="859"/>
      <c r="C69" s="859"/>
      <c r="D69" s="859"/>
      <c r="E69" s="859"/>
      <c r="F69" s="859"/>
      <c r="G69" s="34">
        <f>G21+G25+G53+G68</f>
        <v>39.57</v>
      </c>
      <c r="H69" s="34">
        <f>H21+H25+H53+H68</f>
        <v>40.409000000000006</v>
      </c>
      <c r="I69" s="34">
        <f>I21+I25+I53+I68</f>
        <v>141.82</v>
      </c>
      <c r="J69" s="34">
        <f>J21+J25+J53+J68</f>
        <v>107.13</v>
      </c>
      <c r="K69" s="192">
        <f>K21+K25+K53+K68</f>
        <v>1295.38</v>
      </c>
      <c r="L69" s="192"/>
      <c r="M69" s="192">
        <f>M21+M25+M53+M68</f>
        <v>80.91702</v>
      </c>
    </row>
    <row r="70" spans="1:12" ht="26.25">
      <c r="A70" s="5"/>
      <c r="B70" s="5"/>
      <c r="C70" s="5"/>
      <c r="D70" s="6"/>
      <c r="E70" s="7"/>
      <c r="F70" s="7"/>
      <c r="G70" s="7"/>
      <c r="H70" s="7"/>
      <c r="I70" s="7"/>
      <c r="J70" s="7"/>
      <c r="K70" s="7"/>
      <c r="L70" s="7"/>
    </row>
  </sheetData>
  <sheetProtection/>
  <mergeCells count="40">
    <mergeCell ref="A26:K26"/>
    <mergeCell ref="A6:K6"/>
    <mergeCell ref="A8:K8"/>
    <mergeCell ref="A9:A12"/>
    <mergeCell ref="B9:B12"/>
    <mergeCell ref="A13:F13"/>
    <mergeCell ref="A21:F21"/>
    <mergeCell ref="A16:F16"/>
    <mergeCell ref="A17:A19"/>
    <mergeCell ref="A22:K22"/>
    <mergeCell ref="B32:B38"/>
    <mergeCell ref="A51:F51"/>
    <mergeCell ref="A39:F39"/>
    <mergeCell ref="B27:B30"/>
    <mergeCell ref="A48:A50"/>
    <mergeCell ref="B48:B50"/>
    <mergeCell ref="A32:A38"/>
    <mergeCell ref="B40:B46"/>
    <mergeCell ref="C48:C50"/>
    <mergeCell ref="C40:C46"/>
    <mergeCell ref="C55:C59"/>
    <mergeCell ref="A31:F31"/>
    <mergeCell ref="A14:A15"/>
    <mergeCell ref="B14:B15"/>
    <mergeCell ref="B55:B60"/>
    <mergeCell ref="A27:A30"/>
    <mergeCell ref="A47:F47"/>
    <mergeCell ref="A40:A46"/>
    <mergeCell ref="B17:B19"/>
    <mergeCell ref="A20:F20"/>
    <mergeCell ref="A64:A66"/>
    <mergeCell ref="B64:B66"/>
    <mergeCell ref="C17:C19"/>
    <mergeCell ref="A68:F68"/>
    <mergeCell ref="A69:F69"/>
    <mergeCell ref="A53:F53"/>
    <mergeCell ref="A54:K54"/>
    <mergeCell ref="A61:F61"/>
    <mergeCell ref="A55:A60"/>
    <mergeCell ref="A67:F67"/>
  </mergeCells>
  <printOptions/>
  <pageMargins left="0.37" right="0.17" top="0.41" bottom="0.29" header="0.3" footer="0.3"/>
  <pageSetup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2015-12-08T10:59:10Z</cp:lastPrinted>
  <dcterms:created xsi:type="dcterms:W3CDTF">2006-09-28T05:33:49Z</dcterms:created>
  <dcterms:modified xsi:type="dcterms:W3CDTF">2020-02-06T06:59:09Z</dcterms:modified>
  <cp:category/>
  <cp:version/>
  <cp:contentType/>
  <cp:contentStatus/>
</cp:coreProperties>
</file>