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Меню младшие 1-4 кл Осень" sheetId="1" r:id="rId1"/>
    <sheet name="Меню старшие 5-11 кл Осень" sheetId="2" r:id="rId2"/>
    <sheet name="Замена 1 неделя" sheetId="3" r:id="rId3"/>
    <sheet name="Замена 2 неделя" sheetId="4" r:id="rId4"/>
    <sheet name="Меню сокращенное" sheetId="5" r:id="rId5"/>
  </sheets>
  <definedNames>
    <definedName name="_xlnm._FilterDatabase" localSheetId="0" hidden="1">'Меню младшие 1-4 кл Осень'!$A$2:$A$172</definedName>
  </definedNames>
  <calcPr fullCalcOnLoad="1"/>
</workbook>
</file>

<file path=xl/sharedStrings.xml><?xml version="1.0" encoding="utf-8"?>
<sst xmlns="http://schemas.openxmlformats.org/spreadsheetml/2006/main" count="918" uniqueCount="234">
  <si>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</si>
  <si>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</si>
  <si>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</si>
  <si>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</si>
  <si>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</si>
  <si>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</si>
  <si>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</si>
  <si>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</si>
  <si>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</si>
  <si>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</si>
  <si>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</si>
  <si>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</si>
  <si>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</si>
  <si>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</si>
  <si>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</si>
  <si>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</si>
  <si>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</si>
  <si>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</si>
  <si>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</si>
  <si>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</si>
  <si>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</si>
  <si>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</si>
  <si>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</si>
  <si>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</si>
  <si>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</si>
  <si>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</si>
  <si>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</si>
  <si>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</si>
  <si>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</si>
  <si>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</si>
  <si>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</si>
  <si>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</si>
  <si>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</si>
  <si>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</si>
  <si>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</si>
  <si>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</si>
  <si>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</si>
  <si>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</si>
  <si>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</si>
  <si>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</si>
  <si>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</si>
  <si>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</si>
  <si>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</si>
  <si>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</si>
  <si>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</si>
  <si>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</si>
  <si>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</si>
  <si>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</si>
  <si>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</si>
  <si>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</si>
  <si>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</si>
  <si>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</si>
  <si>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</si>
  <si>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</si>
  <si>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</si>
  <si>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</si>
  <si>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</si>
  <si>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</si>
  <si>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</si>
  <si>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</si>
  <si>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</si>
  <si>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</si>
  <si>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</si>
  <si>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</si>
  <si>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</si>
  <si>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</si>
  <si>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</si>
  <si>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</si>
  <si>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</si>
  <si>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</si>
  <si>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</si>
  <si>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</si>
  <si>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</si>
  <si>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</si>
  <si>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</si>
  <si>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</si>
  <si>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50/200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</si>
  <si>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</si>
  <si>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</si>
  <si>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</si>
  <si>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</si>
  <si>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</si>
  <si>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</si>
  <si>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</si>
  <si>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</si>
  <si>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</si>
  <si>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</si>
  <si>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</si>
  <si>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</si>
  <si>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замена</t>
  </si>
  <si>
    <t>ГОРЯЧИЙ ЗАВТРАК</t>
  </si>
  <si>
    <t>7-11 лет</t>
  </si>
  <si>
    <t>Макаронные изделия с маслом сливочным</t>
  </si>
  <si>
    <t>Чай  с сахаром,с лимоном</t>
  </si>
  <si>
    <t>2-ая неделя</t>
  </si>
  <si>
    <t>Салат из отварной свеклы</t>
  </si>
  <si>
    <t xml:space="preserve">Чай с сахаром </t>
  </si>
  <si>
    <t>Рыба тушеная с овощами в томате</t>
  </si>
  <si>
    <t>180/3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</si>
  <si>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</si>
  <si>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</si>
  <si>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</si>
  <si>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</si>
  <si>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220/5</t>
  </si>
  <si>
    <t>Пюре картофельное  с маслом сливочным</t>
  </si>
  <si>
    <t>90/20</t>
  </si>
  <si>
    <t>Котлеты говяжьи</t>
  </si>
  <si>
    <t>170/5</t>
  </si>
  <si>
    <t>195/5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</si>
  <si>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</si>
  <si>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</si>
  <si>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</si>
  <si>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</si>
  <si>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</si>
  <si>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</si>
  <si>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</si>
  <si>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</si>
  <si>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</si>
  <si>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</si>
  <si>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</si>
  <si>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</si>
  <si>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</si>
  <si>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</si>
  <si>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№349  Сбор.рец. На прод-ию для обуч. Во всех образ.учреж-Дели 2017</t>
  </si>
  <si>
    <t>Горячий завтрак старшие классы (12лет и старше)</t>
  </si>
  <si>
    <t>Компот из сухофруктов (75С) (сахара 10г)</t>
  </si>
  <si>
    <t>Напиток из свежих фруктов 75С (сахара 10г)</t>
  </si>
  <si>
    <t>90/100</t>
  </si>
  <si>
    <t>100/100</t>
  </si>
  <si>
    <t>по замене Каша Дружба"Молочная"</t>
  </si>
  <si>
    <t>ВСЕГО за 12 дней:</t>
  </si>
  <si>
    <t>В среднем на 1 учащегося в день:</t>
  </si>
  <si>
    <t>Напиток из свежих фруктов (75С)</t>
  </si>
  <si>
    <t>Напиток из свежих фруктов (75 С)</t>
  </si>
  <si>
    <t>(общеобразовательные организации с режимом обучения до 6 часов)</t>
  </si>
  <si>
    <t>Горячий завтрак младшие классы          (7-11 лет)</t>
  </si>
  <si>
    <t>150</t>
  </si>
  <si>
    <t>180</t>
  </si>
  <si>
    <t>Салат из моркови с яблоками</t>
  </si>
  <si>
    <t>Пельмени с маслом сливочным</t>
  </si>
  <si>
    <t>№ 59 Сбор.рец. На прод-ию для обуч. Во всех образ.учреж-Дели 2017</t>
  </si>
  <si>
    <t>Директор ООО "ФУДСОЦСЕРВИС"</t>
  </si>
  <si>
    <t>________________Э.Р. Харламова</t>
  </si>
  <si>
    <t>Печенье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</si>
  <si>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</si>
  <si>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</si>
  <si>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</si>
  <si>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</si>
  <si>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</si>
  <si>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</si>
  <si>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</si>
  <si>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</si>
  <si>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Биточки рыбные в сметанном соусе</t>
  </si>
  <si>
    <t>№ 234,330 Сбор.рец. На прод-ию для обуч. Во всех образ.учреж-Дели 2017</t>
  </si>
  <si>
    <t>Салат из белокочанной капусты</t>
  </si>
  <si>
    <t xml:space="preserve">№ 45 Сбор.рец. На прод-ию для обуч. Во всех образ.учреж-Дели -2017 </t>
  </si>
  <si>
    <t>нет</t>
  </si>
  <si>
    <t xml:space="preserve">Салат из свежей белокочанной капусты </t>
  </si>
  <si>
    <t>Салат из моркови</t>
  </si>
  <si>
    <t>Плов из говядины с рисовой крупой</t>
  </si>
  <si>
    <t>ПРИМЕРНОЕ ДВУХНЕДЕЛЬНОЕ МЕНЮ ДЛЯ ОБУЧАЮЩИХСЯ В ОБЩЕОБРАЗОВАТЕЛЬНЫХ ОРГАНИЗАЦИЯХ (сезон зимний)</t>
  </si>
  <si>
    <t>АЛЬМЕТЬЕВСК</t>
  </si>
  <si>
    <t>Мл.кл 64.19 рубь / Ст.кл 64.19 руб.</t>
  </si>
  <si>
    <t>День 5 (1 неделя)</t>
  </si>
  <si>
    <t>Доп.питание</t>
  </si>
  <si>
    <t>Щи из свежей капусты с мясными фрикадельками,со сметаной</t>
  </si>
  <si>
    <t>250/22/10</t>
  </si>
  <si>
    <t>30</t>
  </si>
  <si>
    <t>ИТОГО</t>
  </si>
  <si>
    <t>512</t>
  </si>
  <si>
    <t>Гуляш из отварной говядины</t>
  </si>
  <si>
    <t>250/10</t>
  </si>
  <si>
    <t xml:space="preserve">Кисель </t>
  </si>
  <si>
    <t>200</t>
  </si>
  <si>
    <t>490</t>
  </si>
  <si>
    <t>Суп картофельный с пшенной крупой на мясном бульоне с мясом говядины</t>
  </si>
  <si>
    <t>Напиток из изюма</t>
  </si>
  <si>
    <t>Суп лапша домашняя с мясом птицы</t>
  </si>
  <si>
    <t>Рассольник ленинградский с мясными фрикадельками со сметаной</t>
  </si>
  <si>
    <t>Напиток из шиповника</t>
  </si>
  <si>
    <r>
      <t>Пюре картофельное с маслом сливочным/</t>
    </r>
    <r>
      <rPr>
        <b/>
        <sz val="11"/>
        <color indexed="10"/>
        <rFont val="Times New Roman"/>
        <family val="1"/>
      </rPr>
      <t>Пюре картофельное (ст.кл)</t>
    </r>
  </si>
  <si>
    <r>
      <rPr>
        <b/>
        <sz val="11"/>
        <color indexed="10"/>
        <rFont val="Times New Roman"/>
        <family val="1"/>
      </rPr>
      <t>замена на</t>
    </r>
    <r>
      <rPr>
        <sz val="11"/>
        <rFont val="Times New Roman"/>
        <family val="1"/>
      </rPr>
      <t xml:space="preserve"> Котлета домашняя/</t>
    </r>
    <r>
      <rPr>
        <b/>
        <sz val="11"/>
        <color indexed="10"/>
        <rFont val="Times New Roman"/>
        <family val="1"/>
      </rPr>
      <t xml:space="preserve">ИЛИ </t>
    </r>
    <r>
      <rPr>
        <sz val="11"/>
        <rFont val="Times New Roman"/>
        <family val="1"/>
      </rPr>
      <t>сосиски отварные</t>
    </r>
  </si>
  <si>
    <t>Компот из свежих яблок (75С)(сахара 10г)</t>
  </si>
  <si>
    <t>12 лет и ст</t>
  </si>
  <si>
    <t>Компот из сухофруктов</t>
  </si>
  <si>
    <t>Суп картофельный с горохом с мясными фрикадельками</t>
  </si>
  <si>
    <t>250/22</t>
  </si>
  <si>
    <t>502</t>
  </si>
  <si>
    <t>Суп картофельный с фасолью с мясными фрикадельками</t>
  </si>
  <si>
    <t>Кисель</t>
  </si>
  <si>
    <t>Суп картофельный с клецками с мясом птицы</t>
  </si>
  <si>
    <t xml:space="preserve">Примерное цикличное десятидневное меню </t>
  </si>
  <si>
    <t>Бутерброд с сыром (45/15)</t>
  </si>
  <si>
    <t>№10 Сбор.рец. На прод-ию для обуч. Во всех образ.учреж-Дели 2016</t>
  </si>
  <si>
    <t>15</t>
  </si>
  <si>
    <t>Рассольник ленинградский  с куриными фрикадельками,со сметаной</t>
  </si>
  <si>
    <t>Плоды и ягоды свежие (апельсин)</t>
  </si>
  <si>
    <t>Птица запеченная с томатным соусом</t>
  </si>
  <si>
    <t>Каша гречневая рассыпчатая</t>
  </si>
  <si>
    <t>Шницель куриный/Котлеты из мяса кур в томатном соусе с овощами (для ст кл)</t>
  </si>
  <si>
    <t>250/10/10</t>
  </si>
  <si>
    <t>Суп овощной на курином бульоне с мясом птицы,со сметаной</t>
  </si>
  <si>
    <t>БОРЩ из свежей капусты с мясом птицы,со сметаной</t>
  </si>
  <si>
    <t>500</t>
  </si>
  <si>
    <t>Шницель куриный мл кл</t>
  </si>
  <si>
    <t>Шницель куриный с макаронными изделиями отварными, с маслом сливочным</t>
  </si>
  <si>
    <t>90/150/5</t>
  </si>
  <si>
    <t>Тефтели мясные в сметанно- томатном соусе</t>
  </si>
  <si>
    <t>День 6 (1 неделя)</t>
  </si>
  <si>
    <t>Сосиска говяжья</t>
  </si>
  <si>
    <t>Биточки рыбные</t>
  </si>
  <si>
    <t>Биточки рыбные мл.кл. /Биточки рыбные в сметанном соусе ст.кл</t>
  </si>
  <si>
    <t xml:space="preserve">Макаронные изделия отварные </t>
  </si>
  <si>
    <t>День 6 (2 неделя)</t>
  </si>
  <si>
    <t>60/40</t>
  </si>
  <si>
    <t>Итого за 6 дней 1 недели:</t>
  </si>
  <si>
    <t>Итого за 6 дней 2 недели:</t>
  </si>
  <si>
    <t>200/5</t>
  </si>
  <si>
    <t>Зеленый горошек к/с (доп.гарнир)</t>
  </si>
  <si>
    <t>Горячий завтрак старшие классы          (12 лет и старше)</t>
  </si>
  <si>
    <t>Замена на тефтели мясные в сметанно-томатном соусе 90/20 (мл+ст.кл.)+каша гречневая 150мл/180 ст (до 01.11.2023)</t>
  </si>
  <si>
    <t>Замена на сосиски по таблице замены</t>
  </si>
  <si>
    <t>Бутерброд с сыром 45/15/Салат из зеленого горошка (доп.гарнир) ст.кл</t>
  </si>
  <si>
    <t>Сосиски отварные (дет.питание)  Халяль замена по таблице</t>
  </si>
  <si>
    <t>Рис отварной рассыпчатый с маслом растительным мл.кл/Рис отварной рассыпчатый (ст.кл)</t>
  </si>
  <si>
    <t>Итого за 5 дней 1 недели:</t>
  </si>
  <si>
    <t>Итого за 5 дней 2 недели:</t>
  </si>
  <si>
    <t>Напиток из изюма и яблок</t>
  </si>
  <si>
    <t>Шулпа с говядиной и овощами</t>
  </si>
  <si>
    <t>250/25</t>
  </si>
  <si>
    <t>Шницель куриный</t>
  </si>
  <si>
    <t>Солянка по-домашнему</t>
  </si>
  <si>
    <t>250</t>
  </si>
  <si>
    <t>ВСЕГО за 10 дней: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</si>
</sst>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80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Border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/>
    </xf>
    <xf numFmtId="2" fontId="77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center"/>
    </xf>
    <xf numFmtId="2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2" fontId="74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1" fillId="33" borderId="10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vertical="center"/>
    </xf>
    <xf numFmtId="0" fontId="20" fillId="33" borderId="10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Alignment="1">
      <alignment horizontal="center" wrapText="1"/>
    </xf>
    <xf numFmtId="0" fontId="79" fillId="33" borderId="0" xfId="0" applyFont="1" applyFill="1" applyAlignment="1">
      <alignment/>
    </xf>
    <xf numFmtId="0" fontId="20" fillId="33" borderId="10" xfId="0" applyNumberFormat="1" applyFont="1" applyFill="1" applyBorder="1" applyAlignment="1">
      <alignment vertical="center" wrapText="1"/>
    </xf>
    <xf numFmtId="0" fontId="20" fillId="33" borderId="19" xfId="0" applyNumberFormat="1" applyFont="1" applyFill="1" applyBorder="1" applyAlignment="1">
      <alignment horizontal="center" vertical="center" wrapText="1"/>
    </xf>
    <xf numFmtId="0" fontId="20" fillId="33" borderId="19" xfId="0" applyNumberFormat="1" applyFont="1" applyFill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left" vertical="center" wrapText="1"/>
    </xf>
    <xf numFmtId="1" fontId="11" fillId="33" borderId="19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right" vertical="center" wrapText="1"/>
    </xf>
    <xf numFmtId="0" fontId="20" fillId="33" borderId="11" xfId="0" applyNumberFormat="1" applyFont="1" applyFill="1" applyBorder="1" applyAlignment="1">
      <alignment horizontal="left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left" wrapText="1"/>
    </xf>
    <xf numFmtId="180" fontId="20" fillId="33" borderId="0" xfId="0" applyNumberFormat="1" applyFont="1" applyFill="1" applyBorder="1" applyAlignment="1">
      <alignment horizont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2" fontId="81" fillId="33" borderId="0" xfId="0" applyNumberFormat="1" applyFont="1" applyFill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75" fillId="0" borderId="14" xfId="0" applyFont="1" applyBorder="1" applyAlignment="1">
      <alignment horizontal="center" vertical="center"/>
    </xf>
    <xf numFmtId="2" fontId="78" fillId="33" borderId="10" xfId="0" applyNumberFormat="1" applyFont="1" applyFill="1" applyBorder="1" applyAlignment="1">
      <alignment horizontal="center" vertical="center"/>
    </xf>
    <xf numFmtId="2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 vertical="center"/>
    </xf>
    <xf numFmtId="180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23" fillId="33" borderId="10" xfId="0" applyNumberFormat="1" applyFont="1" applyFill="1" applyBorder="1" applyAlignment="1">
      <alignment horizontal="center" vertical="center"/>
    </xf>
    <xf numFmtId="1" fontId="83" fillId="33" borderId="10" xfId="0" applyNumberFormat="1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/>
    </xf>
    <xf numFmtId="0" fontId="11" fillId="35" borderId="10" xfId="0" applyNumberFormat="1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vertical="center"/>
    </xf>
    <xf numFmtId="0" fontId="20" fillId="35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vertical="top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9" fillId="33" borderId="0" xfId="0" applyNumberFormat="1" applyFont="1" applyFill="1" applyAlignment="1">
      <alignment horizont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0" xfId="0" applyNumberFormat="1" applyFont="1" applyFill="1" applyAlignment="1">
      <alignment horizontal="center" wrapText="1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8" xfId="0" applyNumberFormat="1" applyFont="1" applyFill="1" applyBorder="1" applyAlignment="1">
      <alignment horizont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80" fontId="20" fillId="33" borderId="11" xfId="0" applyNumberFormat="1" applyFont="1" applyFill="1" applyBorder="1" applyAlignment="1">
      <alignment horizontal="center" vertical="center" wrapText="1"/>
    </xf>
    <xf numFmtId="180" fontId="20" fillId="33" borderId="14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/>
    </xf>
    <xf numFmtId="0" fontId="79" fillId="35" borderId="14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80" fillId="33" borderId="11" xfId="0" applyNumberFormat="1" applyFont="1" applyFill="1" applyBorder="1" applyAlignment="1">
      <alignment horizontal="center" vertical="center" wrapText="1"/>
    </xf>
    <xf numFmtId="0" fontId="80" fillId="33" borderId="12" xfId="0" applyNumberFormat="1" applyFont="1" applyFill="1" applyBorder="1" applyAlignment="1">
      <alignment horizontal="center" vertical="center" wrapText="1"/>
    </xf>
    <xf numFmtId="0" fontId="80" fillId="33" borderId="14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/>
    </xf>
    <xf numFmtId="0" fontId="79" fillId="35" borderId="14" xfId="0" applyFont="1" applyFill="1" applyBorder="1" applyAlignment="1">
      <alignment horizontal="center"/>
    </xf>
    <xf numFmtId="0" fontId="81" fillId="35" borderId="11" xfId="0" applyFont="1" applyFill="1" applyBorder="1" applyAlignment="1">
      <alignment horizontal="center"/>
    </xf>
    <xf numFmtId="0" fontId="81" fillId="35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5"/>
  <sheetViews>
    <sheetView zoomScalePageLayoutView="0" workbookViewId="0" topLeftCell="A109">
      <selection activeCell="A55" sqref="A55:A56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68" hidden="1" customWidth="1"/>
    <col min="18" max="18" width="9.140625" style="67" customWidth="1"/>
  </cols>
  <sheetData>
    <row r="2" spans="1:15" ht="15">
      <c r="A2" s="228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8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8">
      <c r="A4" s="22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8">
      <c r="A5" s="22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8">
      <c r="A6" s="22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8">
      <c r="A7" s="22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8">
      <c r="A8" s="22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8">
      <c r="A9" s="228"/>
      <c r="M9" s="48"/>
      <c r="N9" s="48"/>
      <c r="O9" s="48"/>
    </row>
    <row r="10" spans="1:15" ht="18">
      <c r="A10" s="228"/>
      <c r="M10" s="48"/>
      <c r="N10" s="48"/>
      <c r="O10" s="48"/>
    </row>
    <row r="11" spans="1:15" ht="18">
      <c r="A11" s="228"/>
      <c r="M11" s="48"/>
      <c r="N11" s="48"/>
      <c r="O11" s="48"/>
    </row>
    <row r="12" spans="1:15" ht="18">
      <c r="A12" s="228"/>
      <c r="B12" s="124" t="s">
        <v>117</v>
      </c>
      <c r="C12" s="52"/>
      <c r="D12" s="53"/>
      <c r="E12" s="53"/>
      <c r="H12" s="47"/>
      <c r="I12" s="54" t="s">
        <v>54</v>
      </c>
      <c r="J12" s="54"/>
      <c r="K12" s="54"/>
      <c r="M12" s="48"/>
      <c r="N12" s="48"/>
      <c r="O12" s="48"/>
    </row>
    <row r="13" spans="1:15" ht="18">
      <c r="A13" s="228"/>
      <c r="B13" s="125" t="s">
        <v>118</v>
      </c>
      <c r="C13" s="52"/>
      <c r="D13" s="53"/>
      <c r="E13" s="53"/>
      <c r="H13" s="47"/>
      <c r="I13" s="54" t="s">
        <v>141</v>
      </c>
      <c r="J13" s="54"/>
      <c r="K13" s="54"/>
      <c r="M13" s="48"/>
      <c r="N13" s="48"/>
      <c r="O13" s="48"/>
    </row>
    <row r="14" spans="1:15" ht="18">
      <c r="A14" s="228"/>
      <c r="B14" s="65"/>
      <c r="C14" s="55"/>
      <c r="D14" s="53"/>
      <c r="E14" s="53"/>
      <c r="H14" s="47"/>
      <c r="L14" s="53"/>
      <c r="M14" s="48"/>
      <c r="N14" s="48"/>
      <c r="O14" s="48"/>
    </row>
    <row r="15" spans="1:15" ht="18">
      <c r="A15" s="228"/>
      <c r="B15" s="64" t="s">
        <v>119</v>
      </c>
      <c r="C15" s="52"/>
      <c r="D15" s="53"/>
      <c r="E15" s="53"/>
      <c r="H15" s="47"/>
      <c r="I15" s="56" t="s">
        <v>142</v>
      </c>
      <c r="J15" s="56"/>
      <c r="K15" s="56"/>
      <c r="L15" s="57"/>
      <c r="M15" s="48"/>
      <c r="N15" s="48"/>
      <c r="O15" s="48"/>
    </row>
    <row r="16" spans="1:15" ht="18">
      <c r="A16" s="228"/>
      <c r="B16" s="52"/>
      <c r="C16" s="52"/>
      <c r="D16" s="53"/>
      <c r="E16" s="53"/>
      <c r="F16" s="53"/>
      <c r="G16" s="53"/>
      <c r="H16" s="53"/>
      <c r="I16" s="53"/>
      <c r="J16" s="58"/>
      <c r="K16" s="59"/>
      <c r="L16" s="57"/>
      <c r="M16" s="48"/>
      <c r="N16" s="48"/>
      <c r="O16" s="48"/>
    </row>
    <row r="17" spans="1:15" ht="18">
      <c r="A17" s="228"/>
      <c r="B17" s="60"/>
      <c r="C17" s="51"/>
      <c r="D17" s="53"/>
      <c r="E17" s="53"/>
      <c r="F17" s="53"/>
      <c r="G17" s="53"/>
      <c r="H17" s="47"/>
      <c r="M17" s="48"/>
      <c r="N17" s="48"/>
      <c r="O17" s="48"/>
    </row>
    <row r="18" spans="1:15" ht="18">
      <c r="A18" s="228"/>
      <c r="B18" s="51"/>
      <c r="C18" s="53"/>
      <c r="D18" s="53"/>
      <c r="E18" s="53"/>
      <c r="F18" s="53"/>
      <c r="G18" s="53"/>
      <c r="H18" s="53"/>
      <c r="I18" s="53"/>
      <c r="J18" s="58"/>
      <c r="K18" s="58"/>
      <c r="L18" s="61"/>
      <c r="M18" s="48"/>
      <c r="N18" s="48"/>
      <c r="O18" s="48"/>
    </row>
    <row r="19" spans="1:15" ht="18">
      <c r="A19" s="228"/>
      <c r="B19" s="51"/>
      <c r="C19" s="53"/>
      <c r="D19" s="53"/>
      <c r="E19" s="53"/>
      <c r="F19" s="53"/>
      <c r="G19" s="53"/>
      <c r="H19" s="53"/>
      <c r="I19" s="53"/>
      <c r="J19" s="58"/>
      <c r="K19" s="58"/>
      <c r="L19" s="61"/>
      <c r="M19" s="48"/>
      <c r="N19" s="48"/>
      <c r="O19" s="48"/>
    </row>
    <row r="20" spans="1:15" ht="34.5">
      <c r="A20" s="228"/>
      <c r="B20" s="229" t="s">
        <v>51</v>
      </c>
      <c r="C20" s="229"/>
      <c r="D20" s="229"/>
      <c r="E20" s="229"/>
      <c r="F20" s="229"/>
      <c r="G20" s="229"/>
      <c r="H20" s="229"/>
      <c r="I20" s="229"/>
      <c r="J20" s="229"/>
      <c r="K20" s="229"/>
      <c r="L20" s="62"/>
      <c r="M20" s="48"/>
      <c r="N20" s="48"/>
      <c r="O20" s="48"/>
    </row>
    <row r="21" spans="1:15" ht="20.25">
      <c r="A21" s="228"/>
      <c r="B21" s="224" t="s">
        <v>52</v>
      </c>
      <c r="C21" s="224"/>
      <c r="D21" s="224"/>
      <c r="E21" s="224"/>
      <c r="F21" s="224"/>
      <c r="G21" s="224"/>
      <c r="H21" s="224"/>
      <c r="I21" s="224"/>
      <c r="J21" s="224"/>
      <c r="K21" s="224"/>
      <c r="L21" s="63"/>
      <c r="M21" s="48"/>
      <c r="N21" s="48"/>
      <c r="O21" s="48"/>
    </row>
    <row r="22" spans="1:15" ht="20.25">
      <c r="A22" s="228"/>
      <c r="B22" s="224" t="s">
        <v>53</v>
      </c>
      <c r="C22" s="224"/>
      <c r="D22" s="224"/>
      <c r="E22" s="224"/>
      <c r="F22" s="224"/>
      <c r="G22" s="224"/>
      <c r="H22" s="224"/>
      <c r="I22" s="224"/>
      <c r="J22" s="224"/>
      <c r="K22" s="224"/>
      <c r="L22" s="63"/>
      <c r="M22" s="48"/>
      <c r="N22" s="48"/>
      <c r="O22" s="48"/>
    </row>
    <row r="23" spans="1:15" ht="18">
      <c r="A23" s="228"/>
      <c r="M23" s="48"/>
      <c r="N23" s="48"/>
      <c r="O23" s="48"/>
    </row>
    <row r="24" spans="1:15" ht="18">
      <c r="A24" s="228"/>
      <c r="M24" s="48"/>
      <c r="N24" s="48"/>
      <c r="O24" s="48"/>
    </row>
    <row r="25" spans="1:15" ht="18">
      <c r="A25" s="22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8">
      <c r="A26" s="22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8">
      <c r="A27" s="22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8">
      <c r="A28" s="22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8">
      <c r="A29" s="22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8">
      <c r="A30" s="22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8">
      <c r="A31" s="22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8">
      <c r="A32" s="22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8">
      <c r="A33" s="22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8">
      <c r="A34" s="22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8">
      <c r="A35" s="22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8">
      <c r="A36" s="22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8">
      <c r="A37" s="22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8">
      <c r="A38" s="22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8">
      <c r="A39" s="22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8">
      <c r="A40" s="22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8">
      <c r="A41" s="22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8">
      <c r="A42" s="22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8">
      <c r="A43" s="22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8">
      <c r="A44" s="22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8">
      <c r="A45" s="22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8">
      <c r="A46" s="228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8">
      <c r="A47" s="228"/>
      <c r="B47" s="222" t="s">
        <v>30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</row>
    <row r="48" spans="1:15" ht="18">
      <c r="A48" s="228"/>
      <c r="B48" s="30"/>
      <c r="C48" s="30"/>
      <c r="D48" s="30"/>
      <c r="E48" s="30"/>
      <c r="F48" s="30"/>
      <c r="G48" s="30"/>
      <c r="H48" s="30"/>
      <c r="I48" s="30"/>
      <c r="J48" s="30"/>
      <c r="K48" s="223"/>
      <c r="L48" s="223"/>
      <c r="M48" s="223"/>
      <c r="N48" s="223"/>
      <c r="O48" s="223"/>
    </row>
    <row r="49" spans="1:15" ht="25.5">
      <c r="A49" s="6" t="s">
        <v>25</v>
      </c>
      <c r="B49" s="14" t="s">
        <v>0</v>
      </c>
      <c r="C49" s="14" t="s">
        <v>27</v>
      </c>
      <c r="D49" s="15" t="s">
        <v>1</v>
      </c>
      <c r="E49" s="15" t="s">
        <v>2</v>
      </c>
      <c r="F49" s="15" t="s">
        <v>3</v>
      </c>
      <c r="G49" s="15" t="s">
        <v>4</v>
      </c>
      <c r="H49" s="15" t="s">
        <v>5</v>
      </c>
      <c r="I49" s="15" t="s">
        <v>6</v>
      </c>
      <c r="J49" s="15" t="s">
        <v>7</v>
      </c>
      <c r="K49" s="15" t="s">
        <v>8</v>
      </c>
      <c r="L49" s="15" t="s">
        <v>9</v>
      </c>
      <c r="M49" s="15" t="s">
        <v>10</v>
      </c>
      <c r="N49" s="15" t="s">
        <v>11</v>
      </c>
      <c r="O49" s="15" t="s">
        <v>12</v>
      </c>
    </row>
    <row r="50" spans="1:15" ht="15.75">
      <c r="A50" s="22"/>
      <c r="B50" s="217" t="s">
        <v>26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1:15" ht="15.75">
      <c r="A51" s="95"/>
      <c r="B51" s="217" t="s">
        <v>14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5" ht="36.75">
      <c r="A52" s="4" t="s">
        <v>140</v>
      </c>
      <c r="B52" s="7" t="s">
        <v>138</v>
      </c>
      <c r="C52" s="2">
        <v>60</v>
      </c>
      <c r="D52" s="39">
        <v>0.6371999999999999</v>
      </c>
      <c r="E52" s="39">
        <v>0.1032</v>
      </c>
      <c r="F52" s="39">
        <v>5.112</v>
      </c>
      <c r="G52" s="39">
        <v>23.939999999999998</v>
      </c>
      <c r="H52" s="39">
        <v>0.0312</v>
      </c>
      <c r="I52" s="39">
        <v>2.625</v>
      </c>
      <c r="J52" s="39">
        <v>0</v>
      </c>
      <c r="K52" s="39">
        <v>0.207</v>
      </c>
      <c r="L52" s="39">
        <v>14.395199999999999</v>
      </c>
      <c r="M52" s="39">
        <v>26.716799999999996</v>
      </c>
      <c r="N52" s="39">
        <v>18.231</v>
      </c>
      <c r="O52" s="39">
        <v>0.639</v>
      </c>
    </row>
    <row r="53" spans="1:15" ht="15">
      <c r="A53" s="49" t="s">
        <v>74</v>
      </c>
      <c r="B53" s="7" t="s">
        <v>230</v>
      </c>
      <c r="C53" s="3">
        <v>90</v>
      </c>
      <c r="D53" s="10">
        <v>8.75</v>
      </c>
      <c r="E53" s="10">
        <v>10.6</v>
      </c>
      <c r="F53" s="10">
        <v>8.13</v>
      </c>
      <c r="G53" s="12">
        <v>198</v>
      </c>
      <c r="H53" s="10">
        <v>0.18000000000000002</v>
      </c>
      <c r="I53" s="10">
        <v>0.81</v>
      </c>
      <c r="J53" s="11">
        <v>12.419999999999998</v>
      </c>
      <c r="K53" s="10">
        <v>61.47000000000001</v>
      </c>
      <c r="L53" s="10">
        <v>51.642</v>
      </c>
      <c r="M53" s="10">
        <v>69.3</v>
      </c>
      <c r="N53" s="10">
        <v>19.98</v>
      </c>
      <c r="O53" s="10">
        <v>3.24</v>
      </c>
    </row>
    <row r="54" spans="1:15" ht="36.75">
      <c r="A54" s="4" t="s">
        <v>44</v>
      </c>
      <c r="B54" s="7" t="s">
        <v>65</v>
      </c>
      <c r="C54" s="2" t="s">
        <v>18</v>
      </c>
      <c r="D54" s="39">
        <v>5.12</v>
      </c>
      <c r="E54" s="39">
        <v>4.53</v>
      </c>
      <c r="F54" s="39">
        <v>31.990000000000002</v>
      </c>
      <c r="G54" s="39">
        <v>189.29999999999998</v>
      </c>
      <c r="H54" s="39">
        <v>0.056999999999999995</v>
      </c>
      <c r="I54" s="39">
        <v>0</v>
      </c>
      <c r="J54" s="39">
        <v>20</v>
      </c>
      <c r="K54" s="39">
        <v>0.8225000000000001</v>
      </c>
      <c r="L54" s="39">
        <v>12.391499999999999</v>
      </c>
      <c r="M54" s="39">
        <v>38.66775</v>
      </c>
      <c r="N54" s="39">
        <v>8.619</v>
      </c>
      <c r="O54" s="39">
        <v>0.862</v>
      </c>
    </row>
    <row r="55" spans="1:15" ht="36.75">
      <c r="A55" s="4" t="s">
        <v>123</v>
      </c>
      <c r="B55" s="16" t="s">
        <v>120</v>
      </c>
      <c r="C55" s="18">
        <v>200</v>
      </c>
      <c r="D55" s="37">
        <v>0.662</v>
      </c>
      <c r="E55" s="37">
        <v>0.09000000000000001</v>
      </c>
      <c r="F55" s="37">
        <v>22.03</v>
      </c>
      <c r="G55" s="37">
        <v>92.9</v>
      </c>
      <c r="H55" s="37">
        <v>0.016</v>
      </c>
      <c r="I55" s="37">
        <v>0.726</v>
      </c>
      <c r="J55" s="37">
        <v>0</v>
      </c>
      <c r="K55" s="37">
        <v>0.508</v>
      </c>
      <c r="L55" s="37">
        <v>32.480000000000004</v>
      </c>
      <c r="M55" s="37">
        <v>23.44</v>
      </c>
      <c r="N55" s="37">
        <v>17.46</v>
      </c>
      <c r="O55" s="37">
        <v>0.6980000000000001</v>
      </c>
    </row>
    <row r="56" spans="1:15" ht="15">
      <c r="A56" s="4"/>
      <c r="B56" s="16" t="s">
        <v>143</v>
      </c>
      <c r="C56" s="18">
        <v>40</v>
      </c>
      <c r="D56" s="37">
        <v>3.7</v>
      </c>
      <c r="E56" s="37">
        <v>4.7</v>
      </c>
      <c r="F56" s="37">
        <v>4.85</v>
      </c>
      <c r="G56" s="37">
        <v>21.5</v>
      </c>
      <c r="H56" s="37">
        <v>0.065</v>
      </c>
      <c r="I56" s="37">
        <v>0</v>
      </c>
      <c r="J56" s="37">
        <v>0</v>
      </c>
      <c r="K56" s="37">
        <v>1.85</v>
      </c>
      <c r="L56" s="37">
        <v>13</v>
      </c>
      <c r="M56" s="37">
        <v>42</v>
      </c>
      <c r="N56" s="37">
        <v>15</v>
      </c>
      <c r="O56" s="37">
        <v>0.7</v>
      </c>
    </row>
    <row r="57" spans="1:17" ht="36">
      <c r="A57" s="49" t="s">
        <v>37</v>
      </c>
      <c r="B57" s="16" t="s">
        <v>32</v>
      </c>
      <c r="C57" s="1">
        <v>20</v>
      </c>
      <c r="D57" s="39">
        <v>1.32</v>
      </c>
      <c r="E57" s="39">
        <v>0.24</v>
      </c>
      <c r="F57" s="39">
        <v>7.920000000000001</v>
      </c>
      <c r="G57" s="39">
        <v>39.6</v>
      </c>
      <c r="H57" s="39">
        <v>0.034</v>
      </c>
      <c r="I57" s="39">
        <v>0</v>
      </c>
      <c r="J57" s="39">
        <v>0</v>
      </c>
      <c r="K57" s="39">
        <v>0.27999999999999997</v>
      </c>
      <c r="L57" s="39">
        <v>5.800000000000001</v>
      </c>
      <c r="M57" s="39">
        <v>30</v>
      </c>
      <c r="N57" s="39">
        <v>9.4</v>
      </c>
      <c r="O57" s="39">
        <v>0.78</v>
      </c>
      <c r="P57">
        <v>0</v>
      </c>
      <c r="Q57" s="68">
        <v>0</v>
      </c>
    </row>
    <row r="58" spans="1:17" ht="15.75">
      <c r="A58" s="21"/>
      <c r="B58" s="19" t="s">
        <v>15</v>
      </c>
      <c r="C58" s="20">
        <v>565</v>
      </c>
      <c r="D58" s="26">
        <f>SUM(D52:D57)</f>
        <v>20.189200000000003</v>
      </c>
      <c r="E58" s="26">
        <f aca="true" t="shared" si="0" ref="E58:O58">SUM(E52:E57)</f>
        <v>20.263199999999998</v>
      </c>
      <c r="F58" s="26">
        <f t="shared" si="0"/>
        <v>80.032</v>
      </c>
      <c r="G58" s="26">
        <f t="shared" si="0"/>
        <v>565.24</v>
      </c>
      <c r="H58" s="26">
        <f t="shared" si="0"/>
        <v>0.3832</v>
      </c>
      <c r="I58" s="26">
        <f t="shared" si="0"/>
        <v>4.161</v>
      </c>
      <c r="J58" s="26">
        <f t="shared" si="0"/>
        <v>32.42</v>
      </c>
      <c r="K58" s="26">
        <f t="shared" si="0"/>
        <v>65.13750000000002</v>
      </c>
      <c r="L58" s="26">
        <f t="shared" si="0"/>
        <v>129.7087</v>
      </c>
      <c r="M58" s="26">
        <f t="shared" si="0"/>
        <v>230.12455</v>
      </c>
      <c r="N58" s="26">
        <f t="shared" si="0"/>
        <v>88.69</v>
      </c>
      <c r="O58" s="26">
        <f t="shared" si="0"/>
        <v>6.919000000000001</v>
      </c>
      <c r="P58" s="26">
        <f>P52+P53+P54+P55+P57+P56</f>
        <v>0</v>
      </c>
      <c r="Q58" s="26">
        <f>Q52+Q53+Q54+Q55+Q57+Q56</f>
        <v>0</v>
      </c>
    </row>
    <row r="59" spans="1:15" ht="18">
      <c r="A59" s="103"/>
      <c r="B59" s="101"/>
      <c r="C59" s="101"/>
      <c r="D59" s="101"/>
      <c r="E59" s="101"/>
      <c r="F59" s="101"/>
      <c r="G59" s="101"/>
      <c r="H59" s="101"/>
      <c r="I59" s="101"/>
      <c r="J59" s="101"/>
      <c r="K59" s="102"/>
      <c r="L59" s="102"/>
      <c r="M59" s="102"/>
      <c r="N59" s="102"/>
      <c r="O59" s="102"/>
    </row>
    <row r="60" spans="1:15" ht="15.75">
      <c r="A60" s="95"/>
      <c r="B60" s="217" t="s">
        <v>16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ht="36">
      <c r="A61" s="49" t="s">
        <v>64</v>
      </c>
      <c r="B61" s="7" t="s">
        <v>48</v>
      </c>
      <c r="C61" s="3" t="s">
        <v>73</v>
      </c>
      <c r="D61" s="39">
        <v>2.63</v>
      </c>
      <c r="E61" s="39">
        <v>2.66</v>
      </c>
      <c r="F61" s="39">
        <v>0</v>
      </c>
      <c r="G61" s="39">
        <v>34.333333333333336</v>
      </c>
      <c r="H61" s="39">
        <v>0.0033333333333333335</v>
      </c>
      <c r="I61" s="39">
        <v>0.06999999999999999</v>
      </c>
      <c r="J61" s="39">
        <v>21</v>
      </c>
      <c r="K61" s="39">
        <v>0.04</v>
      </c>
      <c r="L61" s="39">
        <v>100</v>
      </c>
      <c r="M61" s="39">
        <v>60</v>
      </c>
      <c r="N61" s="39">
        <v>5.5</v>
      </c>
      <c r="O61" s="39">
        <v>0.06999999999999999</v>
      </c>
    </row>
    <row r="62" spans="1:15" ht="36">
      <c r="A62" s="49" t="s">
        <v>146</v>
      </c>
      <c r="B62" s="7" t="s">
        <v>145</v>
      </c>
      <c r="C62" s="3" t="s">
        <v>24</v>
      </c>
      <c r="D62" s="39">
        <v>9.45</v>
      </c>
      <c r="E62" s="39">
        <v>10.71</v>
      </c>
      <c r="F62" s="39">
        <v>22.89</v>
      </c>
      <c r="G62" s="39">
        <v>221</v>
      </c>
      <c r="H62" s="39">
        <v>0.03</v>
      </c>
      <c r="I62" s="39">
        <v>0.92</v>
      </c>
      <c r="J62" s="80"/>
      <c r="K62" s="39">
        <v>2.61</v>
      </c>
      <c r="L62" s="39">
        <v>21.81</v>
      </c>
      <c r="M62" s="39">
        <v>154.15</v>
      </c>
      <c r="N62" s="39">
        <v>22.03</v>
      </c>
      <c r="O62" s="39">
        <v>3.06</v>
      </c>
    </row>
    <row r="63" spans="1:15" ht="36.75">
      <c r="A63" s="4" t="s">
        <v>41</v>
      </c>
      <c r="B63" s="7" t="s">
        <v>39</v>
      </c>
      <c r="C63" s="2" t="s">
        <v>18</v>
      </c>
      <c r="D63" s="39">
        <v>4.61</v>
      </c>
      <c r="E63" s="39">
        <v>6.32</v>
      </c>
      <c r="F63" s="39">
        <v>27.79</v>
      </c>
      <c r="G63" s="39">
        <v>207</v>
      </c>
      <c r="H63" s="39">
        <v>0.21</v>
      </c>
      <c r="I63" s="39">
        <v>0</v>
      </c>
      <c r="J63" s="39">
        <v>20</v>
      </c>
      <c r="K63" s="39">
        <v>0.45</v>
      </c>
      <c r="L63" s="39">
        <v>25.19</v>
      </c>
      <c r="M63" s="39">
        <v>208.85</v>
      </c>
      <c r="N63" s="39">
        <v>140.52</v>
      </c>
      <c r="O63" s="39">
        <v>4.720000000000001</v>
      </c>
    </row>
    <row r="64" spans="1:15" ht="36.75">
      <c r="A64" s="4" t="s">
        <v>45</v>
      </c>
      <c r="B64" s="16" t="s">
        <v>35</v>
      </c>
      <c r="C64" s="1" t="s">
        <v>69</v>
      </c>
      <c r="D64" s="39">
        <v>0.13</v>
      </c>
      <c r="E64" s="39">
        <v>0.02</v>
      </c>
      <c r="F64" s="39">
        <v>10.2</v>
      </c>
      <c r="G64" s="39">
        <v>42</v>
      </c>
      <c r="H64" s="39"/>
      <c r="I64" s="39">
        <v>2.83</v>
      </c>
      <c r="J64" s="39"/>
      <c r="K64" s="39">
        <v>0.01</v>
      </c>
      <c r="L64" s="39">
        <v>14.05</v>
      </c>
      <c r="M64" s="39">
        <v>4.4</v>
      </c>
      <c r="N64" s="39">
        <v>2.4</v>
      </c>
      <c r="O64" s="39">
        <v>0.34</v>
      </c>
    </row>
    <row r="65" spans="1:17" ht="36.75">
      <c r="A65" s="4" t="s">
        <v>38</v>
      </c>
      <c r="B65" s="16" t="s">
        <v>31</v>
      </c>
      <c r="C65" s="1">
        <v>50</v>
      </c>
      <c r="D65" s="39">
        <v>3.0399999999999996</v>
      </c>
      <c r="E65" s="39">
        <v>0.31999999999999995</v>
      </c>
      <c r="F65" s="39">
        <v>19.679999999999996</v>
      </c>
      <c r="G65" s="39">
        <v>94</v>
      </c>
      <c r="H65" s="39">
        <v>0.044000000000000004</v>
      </c>
      <c r="I65" s="39">
        <v>0</v>
      </c>
      <c r="J65" s="39">
        <v>0</v>
      </c>
      <c r="K65" s="39">
        <v>0.44000000000000006</v>
      </c>
      <c r="L65" s="39">
        <v>8</v>
      </c>
      <c r="M65" s="39">
        <v>26</v>
      </c>
      <c r="N65" s="39">
        <v>5.599999999999999</v>
      </c>
      <c r="O65" s="39">
        <v>0.44000000000000006</v>
      </c>
      <c r="P65">
        <v>0</v>
      </c>
      <c r="Q65" s="68">
        <v>0</v>
      </c>
    </row>
    <row r="66" spans="1:17" ht="15.75">
      <c r="A66" s="21"/>
      <c r="B66" s="19" t="s">
        <v>15</v>
      </c>
      <c r="C66" s="20">
        <v>510</v>
      </c>
      <c r="D66" s="26">
        <f>D61+D62+D63+D64+D65</f>
        <v>19.859999999999996</v>
      </c>
      <c r="E66" s="26">
        <f aca="true" t="shared" si="1" ref="E66:Q66">E61+E62+E63+E64+E65</f>
        <v>20.03</v>
      </c>
      <c r="F66" s="26">
        <f t="shared" si="1"/>
        <v>80.55999999999999</v>
      </c>
      <c r="G66" s="26">
        <f t="shared" si="1"/>
        <v>598.3333333333334</v>
      </c>
      <c r="H66" s="26">
        <f t="shared" si="1"/>
        <v>0.28733333333333333</v>
      </c>
      <c r="I66" s="26">
        <f t="shared" si="1"/>
        <v>3.8200000000000003</v>
      </c>
      <c r="J66" s="26">
        <f t="shared" si="1"/>
        <v>41</v>
      </c>
      <c r="K66" s="26">
        <f t="shared" si="1"/>
        <v>3.55</v>
      </c>
      <c r="L66" s="26">
        <f t="shared" si="1"/>
        <v>169.05</v>
      </c>
      <c r="M66" s="26">
        <f t="shared" si="1"/>
        <v>453.4</v>
      </c>
      <c r="N66" s="26">
        <f t="shared" si="1"/>
        <v>176.05</v>
      </c>
      <c r="O66" s="26">
        <f t="shared" si="1"/>
        <v>8.63</v>
      </c>
      <c r="P66" s="26">
        <f t="shared" si="1"/>
        <v>0</v>
      </c>
      <c r="Q66" s="26">
        <f t="shared" si="1"/>
        <v>0</v>
      </c>
    </row>
    <row r="67" spans="1:15" ht="15.75">
      <c r="A67" s="134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1:17" ht="15.75" customHeight="1">
      <c r="A68" s="230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2"/>
      <c r="Q68" s="69"/>
    </row>
    <row r="69" spans="1:15" ht="15.75">
      <c r="A69" s="95"/>
      <c r="B69" s="217" t="s">
        <v>17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</row>
    <row r="70" spans="1:15" ht="36">
      <c r="A70" s="96" t="s">
        <v>110</v>
      </c>
      <c r="B70" s="16" t="s">
        <v>197</v>
      </c>
      <c r="C70" s="18" t="s">
        <v>105</v>
      </c>
      <c r="D70" s="37">
        <v>12.0024</v>
      </c>
      <c r="E70" s="37">
        <v>10.0406</v>
      </c>
      <c r="F70" s="37">
        <v>8.6036</v>
      </c>
      <c r="G70" s="37">
        <v>195.1</v>
      </c>
      <c r="H70" s="37">
        <v>0.10400000000000001</v>
      </c>
      <c r="I70" s="37">
        <v>3.035</v>
      </c>
      <c r="J70" s="37">
        <v>64.92</v>
      </c>
      <c r="K70" s="37">
        <v>1.702</v>
      </c>
      <c r="L70" s="37">
        <v>47.546</v>
      </c>
      <c r="M70" s="37">
        <v>162.008</v>
      </c>
      <c r="N70" s="37">
        <v>24.734</v>
      </c>
      <c r="O70" s="37">
        <v>1.6456</v>
      </c>
    </row>
    <row r="71" spans="1:15" ht="36.75">
      <c r="A71" s="4" t="s">
        <v>75</v>
      </c>
      <c r="B71" s="16" t="s">
        <v>70</v>
      </c>
      <c r="C71" s="18" t="s">
        <v>18</v>
      </c>
      <c r="D71" s="37">
        <v>3.74</v>
      </c>
      <c r="E71" s="37">
        <v>7.02</v>
      </c>
      <c r="F71" s="37">
        <v>39.23</v>
      </c>
      <c r="G71" s="37">
        <v>209</v>
      </c>
      <c r="H71" s="37">
        <v>0.0255</v>
      </c>
      <c r="I71" s="37">
        <v>0</v>
      </c>
      <c r="J71" s="37">
        <v>20</v>
      </c>
      <c r="K71" s="37">
        <v>0.33</v>
      </c>
      <c r="L71" s="37">
        <v>2.57</v>
      </c>
      <c r="M71" s="37">
        <v>62.45</v>
      </c>
      <c r="N71" s="37">
        <v>16.335</v>
      </c>
      <c r="O71" s="37">
        <v>0.54</v>
      </c>
    </row>
    <row r="72" spans="1:15" ht="22.5">
      <c r="A72" s="97" t="s">
        <v>40</v>
      </c>
      <c r="B72" s="7" t="s">
        <v>29</v>
      </c>
      <c r="C72" s="2" t="s">
        <v>68</v>
      </c>
      <c r="D72" s="39">
        <v>0.07</v>
      </c>
      <c r="E72" s="39">
        <v>0.02</v>
      </c>
      <c r="F72" s="39">
        <v>10</v>
      </c>
      <c r="G72" s="39">
        <v>40</v>
      </c>
      <c r="H72" s="39"/>
      <c r="I72" s="39">
        <v>0.03</v>
      </c>
      <c r="J72" s="39"/>
      <c r="K72" s="39"/>
      <c r="L72" s="39">
        <v>10.95</v>
      </c>
      <c r="M72" s="39">
        <v>2.8</v>
      </c>
      <c r="N72" s="39">
        <v>1.4</v>
      </c>
      <c r="O72" s="39">
        <v>0.26</v>
      </c>
    </row>
    <row r="73" spans="1:17" ht="36">
      <c r="A73" s="49" t="s">
        <v>38</v>
      </c>
      <c r="B73" s="16" t="s">
        <v>31</v>
      </c>
      <c r="C73" s="1">
        <v>20</v>
      </c>
      <c r="D73" s="10">
        <v>1.5199999999999998</v>
      </c>
      <c r="E73" s="10">
        <v>0.15999999999999998</v>
      </c>
      <c r="F73" s="10">
        <v>9.839999999999998</v>
      </c>
      <c r="G73" s="12">
        <v>47</v>
      </c>
      <c r="H73" s="10">
        <v>0.022000000000000002</v>
      </c>
      <c r="I73" s="11">
        <v>0</v>
      </c>
      <c r="J73" s="11">
        <v>0</v>
      </c>
      <c r="K73" s="10">
        <v>0.22</v>
      </c>
      <c r="L73" s="10">
        <v>4</v>
      </c>
      <c r="M73" s="10">
        <v>13</v>
      </c>
      <c r="N73" s="10">
        <v>2.7999999999999994</v>
      </c>
      <c r="O73" s="10">
        <v>0.22</v>
      </c>
      <c r="P73">
        <v>0</v>
      </c>
      <c r="Q73" s="68">
        <v>0</v>
      </c>
    </row>
    <row r="74" spans="1:15" ht="36">
      <c r="A74" s="49" t="s">
        <v>37</v>
      </c>
      <c r="B74" s="16" t="s">
        <v>32</v>
      </c>
      <c r="C74" s="17">
        <v>20</v>
      </c>
      <c r="D74" s="37">
        <v>1.32</v>
      </c>
      <c r="E74" s="37">
        <v>0.24</v>
      </c>
      <c r="F74" s="37">
        <v>7.920000000000001</v>
      </c>
      <c r="G74" s="37">
        <v>39.6</v>
      </c>
      <c r="H74" s="37">
        <v>0.034</v>
      </c>
      <c r="I74" s="37">
        <v>0</v>
      </c>
      <c r="J74" s="37">
        <v>0</v>
      </c>
      <c r="K74" s="37">
        <v>0.27999999999999997</v>
      </c>
      <c r="L74" s="37">
        <v>5.800000000000001</v>
      </c>
      <c r="M74" s="37">
        <v>30</v>
      </c>
      <c r="N74" s="37">
        <v>9.4</v>
      </c>
      <c r="O74" s="37">
        <v>0.78</v>
      </c>
    </row>
    <row r="75" spans="1:17" ht="15.75">
      <c r="A75" s="21"/>
      <c r="B75" s="19" t="s">
        <v>15</v>
      </c>
      <c r="C75" s="20">
        <v>505</v>
      </c>
      <c r="D75" s="26">
        <f>SUM(D70:D74)</f>
        <v>18.6524</v>
      </c>
      <c r="E75" s="26">
        <f aca="true" t="shared" si="2" ref="E75:Q75">SUM(E70:E74)</f>
        <v>17.4806</v>
      </c>
      <c r="F75" s="26">
        <f t="shared" si="2"/>
        <v>75.5936</v>
      </c>
      <c r="G75" s="26">
        <f t="shared" si="2"/>
        <v>530.7</v>
      </c>
      <c r="H75" s="26">
        <f t="shared" si="2"/>
        <v>0.1855</v>
      </c>
      <c r="I75" s="26">
        <f t="shared" si="2"/>
        <v>3.065</v>
      </c>
      <c r="J75" s="26">
        <f t="shared" si="2"/>
        <v>84.92</v>
      </c>
      <c r="K75" s="26">
        <f t="shared" si="2"/>
        <v>2.532</v>
      </c>
      <c r="L75" s="26">
        <f t="shared" si="2"/>
        <v>70.866</v>
      </c>
      <c r="M75" s="26">
        <f t="shared" si="2"/>
        <v>270.25800000000004</v>
      </c>
      <c r="N75" s="26">
        <f t="shared" si="2"/>
        <v>54.669</v>
      </c>
      <c r="O75" s="26">
        <f t="shared" si="2"/>
        <v>3.4455999999999998</v>
      </c>
      <c r="P75" s="26">
        <f t="shared" si="2"/>
        <v>0</v>
      </c>
      <c r="Q75" s="26">
        <f t="shared" si="2"/>
        <v>0</v>
      </c>
    </row>
    <row r="76" spans="1:15" ht="15.75" customHeight="1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</row>
    <row r="77" spans="1:15" ht="15.75">
      <c r="A77" s="95"/>
      <c r="B77" s="43" t="s">
        <v>19</v>
      </c>
      <c r="C77" s="225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7"/>
    </row>
    <row r="78" spans="1:15" ht="39">
      <c r="A78" s="78" t="s">
        <v>155</v>
      </c>
      <c r="B78" s="83" t="s">
        <v>154</v>
      </c>
      <c r="C78" s="84">
        <v>60</v>
      </c>
      <c r="D78" s="85">
        <v>0.7872</v>
      </c>
      <c r="E78" s="85">
        <v>1.9494</v>
      </c>
      <c r="F78" s="85">
        <v>3.8795999999999995</v>
      </c>
      <c r="G78" s="85">
        <v>36.24</v>
      </c>
      <c r="H78" s="85">
        <v>0.0132</v>
      </c>
      <c r="I78" s="85">
        <v>10.258799999999999</v>
      </c>
      <c r="J78" s="85">
        <v>0</v>
      </c>
      <c r="K78" s="85">
        <v>5.034</v>
      </c>
      <c r="L78" s="85">
        <v>14.9826</v>
      </c>
      <c r="M78" s="85">
        <v>16.984199999999998</v>
      </c>
      <c r="N78" s="85">
        <v>9.054599999999999</v>
      </c>
      <c r="O78" s="85">
        <v>0.2796</v>
      </c>
    </row>
    <row r="79" spans="1:15" ht="36.75">
      <c r="A79" s="4" t="s">
        <v>99</v>
      </c>
      <c r="B79" s="28" t="s">
        <v>100</v>
      </c>
      <c r="C79" s="27" t="s">
        <v>24</v>
      </c>
      <c r="D79" s="37">
        <v>9.15</v>
      </c>
      <c r="E79" s="38">
        <v>5.62</v>
      </c>
      <c r="F79" s="38">
        <v>7.8</v>
      </c>
      <c r="G79" s="37">
        <v>105</v>
      </c>
      <c r="H79" s="37">
        <v>0.05</v>
      </c>
      <c r="I79" s="38">
        <v>3.73</v>
      </c>
      <c r="J79" s="38">
        <v>5.82</v>
      </c>
      <c r="K79" s="38">
        <v>2.52</v>
      </c>
      <c r="L79" s="37">
        <v>39.07</v>
      </c>
      <c r="M79" s="37">
        <v>162.19</v>
      </c>
      <c r="N79" s="37">
        <v>48.53</v>
      </c>
      <c r="O79" s="37">
        <v>0.85</v>
      </c>
    </row>
    <row r="80" spans="1:15" ht="36.75">
      <c r="A80" s="4" t="s">
        <v>43</v>
      </c>
      <c r="B80" s="16" t="s">
        <v>42</v>
      </c>
      <c r="C80" s="18" t="s">
        <v>18</v>
      </c>
      <c r="D80" s="37">
        <v>3.1</v>
      </c>
      <c r="E80" s="38">
        <v>8.4315</v>
      </c>
      <c r="F80" s="38">
        <v>20.508999999999997</v>
      </c>
      <c r="G80" s="38">
        <v>170.25</v>
      </c>
      <c r="H80" s="37">
        <v>0.1395</v>
      </c>
      <c r="I80" s="37">
        <v>18.1605</v>
      </c>
      <c r="J80" s="37">
        <v>20</v>
      </c>
      <c r="K80" s="37">
        <v>0.23149999999999998</v>
      </c>
      <c r="L80" s="37">
        <v>38.175000000000004</v>
      </c>
      <c r="M80" s="37">
        <v>88.09499999999998</v>
      </c>
      <c r="N80" s="37">
        <v>27.75</v>
      </c>
      <c r="O80" s="37">
        <v>1.0195</v>
      </c>
    </row>
    <row r="81" spans="1:15" ht="36">
      <c r="A81" s="49" t="s">
        <v>46</v>
      </c>
      <c r="B81" s="7" t="s">
        <v>33</v>
      </c>
      <c r="C81" s="2">
        <v>200</v>
      </c>
      <c r="D81" s="39">
        <v>0.16000000000000003</v>
      </c>
      <c r="E81" s="39">
        <v>0.16000000000000003</v>
      </c>
      <c r="F81" s="39">
        <v>13.91</v>
      </c>
      <c r="G81" s="39">
        <v>58.74</v>
      </c>
      <c r="H81" s="39">
        <v>0.012</v>
      </c>
      <c r="I81" s="39">
        <v>0.9</v>
      </c>
      <c r="J81" s="39">
        <v>0</v>
      </c>
      <c r="K81" s="39">
        <v>0.08000000000000002</v>
      </c>
      <c r="L81" s="39">
        <v>14.180000000000001</v>
      </c>
      <c r="M81" s="39">
        <v>4.4</v>
      </c>
      <c r="N81" s="39">
        <v>5.140000000000001</v>
      </c>
      <c r="O81" s="39">
        <v>0.952</v>
      </c>
    </row>
    <row r="82" spans="1:15" ht="36">
      <c r="A82" s="49" t="s">
        <v>38</v>
      </c>
      <c r="B82" s="16" t="s">
        <v>31</v>
      </c>
      <c r="C82" s="1">
        <v>20</v>
      </c>
      <c r="D82" s="10">
        <v>1.5199999999999998</v>
      </c>
      <c r="E82" s="10">
        <v>0.15999999999999998</v>
      </c>
      <c r="F82" s="10">
        <v>9.839999999999998</v>
      </c>
      <c r="G82" s="12">
        <v>47</v>
      </c>
      <c r="H82" s="10">
        <v>0.022000000000000002</v>
      </c>
      <c r="I82" s="11">
        <v>0</v>
      </c>
      <c r="J82" s="11">
        <v>0</v>
      </c>
      <c r="K82" s="10">
        <v>0.22</v>
      </c>
      <c r="L82" s="10">
        <v>4</v>
      </c>
      <c r="M82" s="10">
        <v>13</v>
      </c>
      <c r="N82" s="10">
        <v>2.7999999999999994</v>
      </c>
      <c r="O82" s="10">
        <v>0.22</v>
      </c>
    </row>
    <row r="83" spans="1:15" ht="36">
      <c r="A83" s="49" t="s">
        <v>37</v>
      </c>
      <c r="B83" s="16" t="s">
        <v>32</v>
      </c>
      <c r="C83" s="17">
        <v>20</v>
      </c>
      <c r="D83" s="37">
        <v>1.32</v>
      </c>
      <c r="E83" s="37">
        <v>0.24</v>
      </c>
      <c r="F83" s="37">
        <v>7.920000000000001</v>
      </c>
      <c r="G83" s="37">
        <v>39.6</v>
      </c>
      <c r="H83" s="37">
        <v>0.034</v>
      </c>
      <c r="I83" s="37">
        <v>0</v>
      </c>
      <c r="J83" s="37">
        <v>0</v>
      </c>
      <c r="K83" s="37">
        <v>0.27999999999999997</v>
      </c>
      <c r="L83" s="37">
        <v>5.800000000000001</v>
      </c>
      <c r="M83" s="37">
        <v>30</v>
      </c>
      <c r="N83" s="37">
        <v>9.4</v>
      </c>
      <c r="O83" s="37">
        <v>0.78</v>
      </c>
    </row>
    <row r="84" spans="1:17" ht="15.75">
      <c r="A84" s="21"/>
      <c r="B84" s="19" t="s">
        <v>15</v>
      </c>
      <c r="C84" s="20">
        <v>555</v>
      </c>
      <c r="D84" s="26">
        <f aca="true" t="shared" si="3" ref="D84:Q84">D78+D79+D80+D81+D82+D83</f>
        <v>16.0372</v>
      </c>
      <c r="E84" s="26">
        <f t="shared" si="3"/>
        <v>16.5609</v>
      </c>
      <c r="F84" s="26">
        <f t="shared" si="3"/>
        <v>63.85859999999999</v>
      </c>
      <c r="G84" s="26">
        <f t="shared" si="3"/>
        <v>456.83000000000004</v>
      </c>
      <c r="H84" s="26">
        <f t="shared" si="3"/>
        <v>0.27070000000000005</v>
      </c>
      <c r="I84" s="26">
        <f t="shared" si="3"/>
        <v>33.049299999999995</v>
      </c>
      <c r="J84" s="26">
        <f t="shared" si="3"/>
        <v>25.82</v>
      </c>
      <c r="K84" s="26">
        <f t="shared" si="3"/>
        <v>8.365499999999999</v>
      </c>
      <c r="L84" s="26">
        <f t="shared" si="3"/>
        <v>116.2076</v>
      </c>
      <c r="M84" s="26">
        <f t="shared" si="3"/>
        <v>314.66919999999993</v>
      </c>
      <c r="N84" s="26">
        <f t="shared" si="3"/>
        <v>102.6746</v>
      </c>
      <c r="O84" s="26">
        <f t="shared" si="3"/>
        <v>4.1011</v>
      </c>
      <c r="P84" s="26">
        <f t="shared" si="3"/>
        <v>0</v>
      </c>
      <c r="Q84" s="26">
        <f t="shared" si="3"/>
        <v>0</v>
      </c>
    </row>
    <row r="85" spans="1:15" ht="15.75" customHeight="1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6"/>
    </row>
    <row r="86" spans="1:15" ht="15.75" customHeight="1">
      <c r="A86" s="95"/>
      <c r="B86" s="217" t="s">
        <v>20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</row>
    <row r="87" spans="1:15" ht="44.25" customHeight="1">
      <c r="A87" s="4" t="s">
        <v>36</v>
      </c>
      <c r="B87" s="16" t="s">
        <v>34</v>
      </c>
      <c r="C87" s="17">
        <v>100</v>
      </c>
      <c r="D87" s="37">
        <v>0.4</v>
      </c>
      <c r="E87" s="37">
        <v>0.4</v>
      </c>
      <c r="F87" s="37">
        <v>9.8</v>
      </c>
      <c r="G87" s="37">
        <v>47</v>
      </c>
      <c r="H87" s="37">
        <v>0.03</v>
      </c>
      <c r="I87" s="37">
        <v>10</v>
      </c>
      <c r="J87" s="37"/>
      <c r="K87" s="37">
        <v>0.2</v>
      </c>
      <c r="L87" s="37">
        <v>16</v>
      </c>
      <c r="M87" s="37">
        <v>11</v>
      </c>
      <c r="N87" s="37">
        <v>9</v>
      </c>
      <c r="O87" s="37">
        <v>2.2</v>
      </c>
    </row>
    <row r="88" spans="1:15" ht="41.25" customHeight="1">
      <c r="A88" s="4" t="s">
        <v>49</v>
      </c>
      <c r="B88" s="16" t="s">
        <v>48</v>
      </c>
      <c r="C88" s="17">
        <v>15</v>
      </c>
      <c r="D88" s="37">
        <v>3.045</v>
      </c>
      <c r="E88" s="37">
        <v>3.945</v>
      </c>
      <c r="F88" s="37">
        <v>0</v>
      </c>
      <c r="G88" s="37">
        <v>51.5</v>
      </c>
      <c r="H88" s="37">
        <v>0.005</v>
      </c>
      <c r="I88" s="37">
        <v>0.10499999999999998</v>
      </c>
      <c r="J88" s="37">
        <v>31.5</v>
      </c>
      <c r="K88" s="37">
        <v>0.06</v>
      </c>
      <c r="L88" s="37">
        <v>150</v>
      </c>
      <c r="M88" s="37">
        <v>90</v>
      </c>
      <c r="N88" s="37">
        <v>8.25</v>
      </c>
      <c r="O88" s="37">
        <v>0.10499999999999998</v>
      </c>
    </row>
    <row r="89" spans="1:15" ht="37.5" customHeight="1">
      <c r="A89" s="4" t="s">
        <v>113</v>
      </c>
      <c r="B89" s="16" t="s">
        <v>114</v>
      </c>
      <c r="C89" s="27" t="s">
        <v>107</v>
      </c>
      <c r="D89" s="37">
        <v>13.04</v>
      </c>
      <c r="E89" s="23">
        <v>15.8684615384615</v>
      </c>
      <c r="F89" s="23">
        <v>40.8221367521368</v>
      </c>
      <c r="G89" s="24">
        <v>346.247863247863</v>
      </c>
      <c r="H89" s="23">
        <v>0.1452991452991453</v>
      </c>
      <c r="I89" s="23">
        <v>0.33333333333333337</v>
      </c>
      <c r="J89" s="23">
        <v>38.54700854700855</v>
      </c>
      <c r="K89" s="25">
        <v>0.00726495726495726</v>
      </c>
      <c r="L89" s="23">
        <v>21.02051282051282</v>
      </c>
      <c r="M89" s="23">
        <v>109.79059829059828</v>
      </c>
      <c r="N89" s="23">
        <v>31.77777777777778</v>
      </c>
      <c r="O89" s="23">
        <v>0.8305128205128205</v>
      </c>
    </row>
    <row r="90" spans="1:15" ht="40.5" customHeight="1">
      <c r="A90" s="4" t="s">
        <v>45</v>
      </c>
      <c r="B90" s="16" t="s">
        <v>35</v>
      </c>
      <c r="C90" s="1" t="s">
        <v>69</v>
      </c>
      <c r="D90" s="39">
        <v>0.13</v>
      </c>
      <c r="E90" s="39">
        <v>0.02</v>
      </c>
      <c r="F90" s="39">
        <v>10.2</v>
      </c>
      <c r="G90" s="39">
        <v>42</v>
      </c>
      <c r="H90" s="39"/>
      <c r="I90" s="39">
        <v>2.83</v>
      </c>
      <c r="J90" s="39"/>
      <c r="K90" s="39">
        <v>0.01</v>
      </c>
      <c r="L90" s="39">
        <v>14.05</v>
      </c>
      <c r="M90" s="39">
        <v>4.4</v>
      </c>
      <c r="N90" s="39">
        <v>2.4</v>
      </c>
      <c r="O90" s="39">
        <v>0.34</v>
      </c>
    </row>
    <row r="91" spans="1:15" ht="41.25" customHeight="1">
      <c r="A91" s="4" t="s">
        <v>38</v>
      </c>
      <c r="B91" s="28" t="s">
        <v>31</v>
      </c>
      <c r="C91" s="18">
        <v>40</v>
      </c>
      <c r="D91" s="37">
        <v>3.0399999999999996</v>
      </c>
      <c r="E91" s="37">
        <v>0.31999999999999995</v>
      </c>
      <c r="F91" s="37">
        <v>19.679999999999996</v>
      </c>
      <c r="G91" s="37">
        <v>94</v>
      </c>
      <c r="H91" s="37">
        <v>0.044000000000000004</v>
      </c>
      <c r="I91" s="37">
        <v>0</v>
      </c>
      <c r="J91" s="37">
        <v>0</v>
      </c>
      <c r="K91" s="37">
        <v>0.44000000000000006</v>
      </c>
      <c r="L91" s="37">
        <v>8</v>
      </c>
      <c r="M91" s="37">
        <v>26</v>
      </c>
      <c r="N91" s="37">
        <v>5.599999999999999</v>
      </c>
      <c r="O91" s="37">
        <v>0.44000000000000006</v>
      </c>
    </row>
    <row r="92" spans="1:15" ht="15.75" customHeight="1">
      <c r="A92" s="21"/>
      <c r="B92" s="29" t="s">
        <v>15</v>
      </c>
      <c r="C92" s="20">
        <v>530</v>
      </c>
      <c r="D92" s="26">
        <f aca="true" t="shared" si="4" ref="D92:O92">SUM(D87:D91)</f>
        <v>19.654999999999998</v>
      </c>
      <c r="E92" s="26">
        <f t="shared" si="4"/>
        <v>20.553461538461498</v>
      </c>
      <c r="F92" s="26">
        <f t="shared" si="4"/>
        <v>80.50213675213679</v>
      </c>
      <c r="G92" s="26">
        <f t="shared" si="4"/>
        <v>580.747863247863</v>
      </c>
      <c r="H92" s="26">
        <f t="shared" si="4"/>
        <v>0.22429914529914532</v>
      </c>
      <c r="I92" s="26">
        <f t="shared" si="4"/>
        <v>13.268333333333334</v>
      </c>
      <c r="J92" s="26">
        <f t="shared" si="4"/>
        <v>70.04700854700855</v>
      </c>
      <c r="K92" s="26">
        <f t="shared" si="4"/>
        <v>0.7172649572649573</v>
      </c>
      <c r="L92" s="26">
        <f t="shared" si="4"/>
        <v>209.07051282051282</v>
      </c>
      <c r="M92" s="26">
        <f t="shared" si="4"/>
        <v>241.19059829059827</v>
      </c>
      <c r="N92" s="26">
        <f t="shared" si="4"/>
        <v>57.02777777777778</v>
      </c>
      <c r="O92" s="26">
        <f t="shared" si="4"/>
        <v>3.9155128205128205</v>
      </c>
    </row>
    <row r="93" spans="1:15" ht="15.75" customHeight="1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5"/>
    </row>
    <row r="94" spans="1:15" ht="15.75">
      <c r="A94" s="95"/>
      <c r="B94" s="217" t="s">
        <v>21</v>
      </c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</row>
    <row r="95" spans="1:15" ht="36">
      <c r="A95" s="49" t="s">
        <v>66</v>
      </c>
      <c r="B95" s="79" t="s">
        <v>67</v>
      </c>
      <c r="C95" s="11">
        <v>60</v>
      </c>
      <c r="D95" s="39">
        <v>0.7398</v>
      </c>
      <c r="E95" s="39">
        <v>0.05639999999999999</v>
      </c>
      <c r="F95" s="39">
        <v>6.58</v>
      </c>
      <c r="G95" s="39">
        <v>49.019999999999996</v>
      </c>
      <c r="H95" s="39">
        <v>0.034199999999999994</v>
      </c>
      <c r="I95" s="39">
        <v>2.016</v>
      </c>
      <c r="J95" s="39">
        <v>0</v>
      </c>
      <c r="K95" s="39">
        <v>8.04</v>
      </c>
      <c r="L95" s="39">
        <v>15.456000000000001</v>
      </c>
      <c r="M95" s="39">
        <v>31.659599999999998</v>
      </c>
      <c r="N95" s="39">
        <v>21.6282</v>
      </c>
      <c r="O95" s="39">
        <v>0.3984</v>
      </c>
    </row>
    <row r="96" spans="1:15" ht="36.75">
      <c r="A96" s="4" t="s">
        <v>59</v>
      </c>
      <c r="B96" s="7" t="s">
        <v>106</v>
      </c>
      <c r="C96" s="3" t="s">
        <v>47</v>
      </c>
      <c r="D96" s="39">
        <v>10.184</v>
      </c>
      <c r="E96" s="39">
        <v>13.25</v>
      </c>
      <c r="F96" s="39">
        <v>11.772</v>
      </c>
      <c r="G96" s="39">
        <v>183.4</v>
      </c>
      <c r="H96" s="39">
        <v>0.054</v>
      </c>
      <c r="I96" s="39">
        <v>0</v>
      </c>
      <c r="J96" s="39">
        <v>0</v>
      </c>
      <c r="K96" s="39">
        <v>3.114</v>
      </c>
      <c r="L96" s="39">
        <v>9.378</v>
      </c>
      <c r="M96" s="39">
        <v>150.084</v>
      </c>
      <c r="N96" s="39">
        <v>27.540000000000003</v>
      </c>
      <c r="O96" s="39">
        <v>2.4120000000000004</v>
      </c>
    </row>
    <row r="97" spans="1:15" ht="36.75">
      <c r="A97" s="4" t="s">
        <v>112</v>
      </c>
      <c r="B97" s="7" t="s">
        <v>111</v>
      </c>
      <c r="C97" s="3" t="s">
        <v>18</v>
      </c>
      <c r="D97" s="39">
        <v>5.615</v>
      </c>
      <c r="E97" s="39">
        <v>5.040000000000001</v>
      </c>
      <c r="F97" s="39">
        <v>34.99</v>
      </c>
      <c r="G97" s="39">
        <v>208.5</v>
      </c>
      <c r="H97" s="39">
        <v>0.495</v>
      </c>
      <c r="I97" s="39">
        <v>0</v>
      </c>
      <c r="J97" s="39">
        <v>20</v>
      </c>
      <c r="K97" s="39">
        <v>0.49999999999999994</v>
      </c>
      <c r="L97" s="39">
        <v>94.11</v>
      </c>
      <c r="M97" s="39">
        <v>212.32500000000002</v>
      </c>
      <c r="N97" s="39">
        <v>61.69500000000001</v>
      </c>
      <c r="O97" s="39">
        <v>4.6899999999999995</v>
      </c>
    </row>
    <row r="98" spans="1:15" ht="36.75">
      <c r="A98" s="4" t="s">
        <v>40</v>
      </c>
      <c r="B98" s="16" t="s">
        <v>121</v>
      </c>
      <c r="C98" s="2" t="s">
        <v>68</v>
      </c>
      <c r="D98" s="39">
        <v>0.09</v>
      </c>
      <c r="E98" s="39">
        <v>0.02</v>
      </c>
      <c r="F98" s="39">
        <v>11.91</v>
      </c>
      <c r="G98" s="39">
        <v>48.15</v>
      </c>
      <c r="H98" s="39"/>
      <c r="I98" s="39">
        <v>0.03</v>
      </c>
      <c r="J98" s="39"/>
      <c r="K98" s="39"/>
      <c r="L98" s="39">
        <v>11.25</v>
      </c>
      <c r="M98" s="39">
        <v>2.95</v>
      </c>
      <c r="N98" s="39">
        <v>1.7</v>
      </c>
      <c r="O98" s="39">
        <v>0.29</v>
      </c>
    </row>
    <row r="99" spans="1:15" ht="36">
      <c r="A99" s="49" t="s">
        <v>38</v>
      </c>
      <c r="B99" s="16" t="s">
        <v>31</v>
      </c>
      <c r="C99" s="1">
        <v>20</v>
      </c>
      <c r="D99" s="10">
        <v>1.5199999999999998</v>
      </c>
      <c r="E99" s="10">
        <v>0.15999999999999998</v>
      </c>
      <c r="F99" s="10">
        <v>9.839999999999998</v>
      </c>
      <c r="G99" s="12">
        <v>47</v>
      </c>
      <c r="H99" s="10">
        <v>0.022000000000000002</v>
      </c>
      <c r="I99" s="11">
        <v>0</v>
      </c>
      <c r="J99" s="11">
        <v>0</v>
      </c>
      <c r="K99" s="10">
        <v>0.22</v>
      </c>
      <c r="L99" s="10">
        <v>4</v>
      </c>
      <c r="M99" s="10">
        <v>13</v>
      </c>
      <c r="N99" s="10">
        <v>2.7999999999999994</v>
      </c>
      <c r="O99" s="10">
        <v>0.22</v>
      </c>
    </row>
    <row r="100" spans="1:15" ht="36">
      <c r="A100" s="49" t="s">
        <v>37</v>
      </c>
      <c r="B100" s="16" t="s">
        <v>32</v>
      </c>
      <c r="C100" s="1">
        <v>20</v>
      </c>
      <c r="D100" s="10">
        <v>1.32</v>
      </c>
      <c r="E100" s="39">
        <v>0.24</v>
      </c>
      <c r="F100" s="10">
        <v>7.920000000000001</v>
      </c>
      <c r="G100" s="12">
        <v>39.6</v>
      </c>
      <c r="H100" s="10">
        <v>0.034</v>
      </c>
      <c r="I100" s="11">
        <v>0</v>
      </c>
      <c r="J100" s="11">
        <v>0</v>
      </c>
      <c r="K100" s="10">
        <v>0.27999999999999997</v>
      </c>
      <c r="L100" s="10">
        <v>5.800000000000001</v>
      </c>
      <c r="M100" s="10">
        <v>30</v>
      </c>
      <c r="N100" s="10">
        <v>9.4</v>
      </c>
      <c r="O100" s="10">
        <v>0.78</v>
      </c>
    </row>
    <row r="101" spans="1:17" ht="15.75">
      <c r="A101" s="6"/>
      <c r="B101" s="8" t="s">
        <v>15</v>
      </c>
      <c r="C101" s="100">
        <v>545</v>
      </c>
      <c r="D101" s="99">
        <f>D95+D96+D97+D98+D99+D100</f>
        <v>19.4688</v>
      </c>
      <c r="E101" s="99">
        <f aca="true" t="shared" si="5" ref="E101:Q101">E95+E96+E97+E98+E99+E100</f>
        <v>18.7664</v>
      </c>
      <c r="F101" s="99">
        <f t="shared" si="5"/>
        <v>83.012</v>
      </c>
      <c r="G101" s="99">
        <f t="shared" si="5"/>
        <v>575.67</v>
      </c>
      <c r="H101" s="99">
        <f t="shared" si="5"/>
        <v>0.6392</v>
      </c>
      <c r="I101" s="99">
        <f t="shared" si="5"/>
        <v>2.046</v>
      </c>
      <c r="J101" s="99">
        <f t="shared" si="5"/>
        <v>20</v>
      </c>
      <c r="K101" s="99">
        <f t="shared" si="5"/>
        <v>12.154</v>
      </c>
      <c r="L101" s="99">
        <f t="shared" si="5"/>
        <v>139.99400000000003</v>
      </c>
      <c r="M101" s="99">
        <f t="shared" si="5"/>
        <v>440.01860000000005</v>
      </c>
      <c r="N101" s="99">
        <f t="shared" si="5"/>
        <v>124.76320000000001</v>
      </c>
      <c r="O101" s="99">
        <f t="shared" si="5"/>
        <v>8.7904</v>
      </c>
      <c r="P101" s="99">
        <f t="shared" si="5"/>
        <v>0</v>
      </c>
      <c r="Q101" s="99">
        <f t="shared" si="5"/>
        <v>0</v>
      </c>
    </row>
    <row r="102" spans="1:17" ht="15.75">
      <c r="A102" s="6"/>
      <c r="B102" s="8" t="s">
        <v>215</v>
      </c>
      <c r="C102" s="100">
        <f aca="true" t="shared" si="6" ref="C102:Q102">C58+C66+C75+C84+C92+C101</f>
        <v>3210</v>
      </c>
      <c r="D102" s="100">
        <f t="shared" si="6"/>
        <v>113.8626</v>
      </c>
      <c r="E102" s="100">
        <f t="shared" si="6"/>
        <v>113.65456153846151</v>
      </c>
      <c r="F102" s="100">
        <f t="shared" si="6"/>
        <v>463.5583367521367</v>
      </c>
      <c r="G102" s="100">
        <f t="shared" si="6"/>
        <v>3307.521196581197</v>
      </c>
      <c r="H102" s="100">
        <f t="shared" si="6"/>
        <v>1.9902324786324788</v>
      </c>
      <c r="I102" s="100">
        <f t="shared" si="6"/>
        <v>59.409633333333325</v>
      </c>
      <c r="J102" s="100">
        <f t="shared" si="6"/>
        <v>274.2070085470085</v>
      </c>
      <c r="K102" s="100">
        <f t="shared" si="6"/>
        <v>92.45626495726496</v>
      </c>
      <c r="L102" s="100">
        <f t="shared" si="6"/>
        <v>834.8968128205128</v>
      </c>
      <c r="M102" s="100">
        <f t="shared" si="6"/>
        <v>1949.6609482905983</v>
      </c>
      <c r="N102" s="100">
        <f t="shared" si="6"/>
        <v>603.8745777777777</v>
      </c>
      <c r="O102" s="100">
        <f t="shared" si="6"/>
        <v>35.80161282051282</v>
      </c>
      <c r="P102" s="100">
        <f t="shared" si="6"/>
        <v>0</v>
      </c>
      <c r="Q102" s="100">
        <f t="shared" si="6"/>
        <v>0</v>
      </c>
    </row>
    <row r="103" spans="1:17" ht="15.75">
      <c r="A103" s="81"/>
      <c r="B103" s="82"/>
      <c r="C103" s="132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1"/>
      <c r="Q103" s="69"/>
    </row>
    <row r="104" spans="1:17" ht="15.75">
      <c r="A104" s="194"/>
      <c r="B104" s="82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Q104" s="69"/>
    </row>
    <row r="105" spans="1:15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25.5">
      <c r="A106" s="6" t="s">
        <v>25</v>
      </c>
      <c r="B106" s="14" t="s">
        <v>0</v>
      </c>
      <c r="C106" s="14" t="s">
        <v>27</v>
      </c>
      <c r="D106" s="15" t="s">
        <v>1</v>
      </c>
      <c r="E106" s="15" t="s">
        <v>2</v>
      </c>
      <c r="F106" s="15" t="s">
        <v>3</v>
      </c>
      <c r="G106" s="15" t="s">
        <v>4</v>
      </c>
      <c r="H106" s="15" t="s">
        <v>5</v>
      </c>
      <c r="I106" s="15" t="s">
        <v>6</v>
      </c>
      <c r="J106" s="15" t="s">
        <v>7</v>
      </c>
      <c r="K106" s="15" t="s">
        <v>8</v>
      </c>
      <c r="L106" s="15" t="s">
        <v>9</v>
      </c>
      <c r="M106" s="15" t="s">
        <v>10</v>
      </c>
      <c r="N106" s="15" t="s">
        <v>11</v>
      </c>
      <c r="O106" s="15" t="s">
        <v>12</v>
      </c>
    </row>
    <row r="107" spans="1:15" ht="15.75">
      <c r="A107" s="5"/>
      <c r="B107" s="221" t="s">
        <v>13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</row>
    <row r="108" spans="1:15" ht="15.75">
      <c r="A108" s="98"/>
      <c r="B108" s="221" t="s">
        <v>14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</row>
    <row r="109" spans="1:15" ht="38.25">
      <c r="A109" s="50" t="s">
        <v>144</v>
      </c>
      <c r="B109" s="186" t="s">
        <v>196</v>
      </c>
      <c r="C109" s="11">
        <v>100</v>
      </c>
      <c r="D109" s="11">
        <v>0.8</v>
      </c>
      <c r="E109" s="11">
        <v>0.2</v>
      </c>
      <c r="F109" s="11">
        <v>8.05</v>
      </c>
      <c r="G109" s="11">
        <v>43</v>
      </c>
      <c r="H109" s="11">
        <v>0.04</v>
      </c>
      <c r="I109" s="11">
        <v>60</v>
      </c>
      <c r="J109" s="11"/>
      <c r="K109" s="11">
        <v>0.2</v>
      </c>
      <c r="L109" s="11">
        <v>34</v>
      </c>
      <c r="M109" s="11">
        <v>23</v>
      </c>
      <c r="N109" s="11">
        <v>13</v>
      </c>
      <c r="O109" s="11">
        <v>0.3</v>
      </c>
    </row>
    <row r="110" spans="1:15" ht="36">
      <c r="A110" s="49" t="s">
        <v>153</v>
      </c>
      <c r="B110" s="7" t="s">
        <v>210</v>
      </c>
      <c r="C110" s="2">
        <v>90</v>
      </c>
      <c r="D110" s="10">
        <v>9.68</v>
      </c>
      <c r="E110" s="10">
        <v>8.38</v>
      </c>
      <c r="F110" s="10">
        <v>4.156</v>
      </c>
      <c r="G110" s="39">
        <v>156.4</v>
      </c>
      <c r="H110" s="10">
        <v>0.07200000000000001</v>
      </c>
      <c r="I110" s="10">
        <v>0.5940000000000001</v>
      </c>
      <c r="J110" s="10">
        <v>8.459999999999999</v>
      </c>
      <c r="K110" s="10">
        <v>4.518000000000001</v>
      </c>
      <c r="L110" s="10">
        <v>64.692</v>
      </c>
      <c r="M110" s="10">
        <v>166.91400000000002</v>
      </c>
      <c r="N110" s="10">
        <v>37.026</v>
      </c>
      <c r="O110" s="10">
        <v>1.314</v>
      </c>
    </row>
    <row r="111" spans="1:15" ht="36">
      <c r="A111" s="49" t="s">
        <v>75</v>
      </c>
      <c r="B111" s="7" t="s">
        <v>70</v>
      </c>
      <c r="C111" s="2" t="s">
        <v>18</v>
      </c>
      <c r="D111" s="10">
        <v>3.74</v>
      </c>
      <c r="E111" s="10">
        <v>7.02</v>
      </c>
      <c r="F111" s="10">
        <v>39.23</v>
      </c>
      <c r="G111" s="39">
        <v>209</v>
      </c>
      <c r="H111" s="10">
        <v>0.0255</v>
      </c>
      <c r="I111" s="10">
        <v>0</v>
      </c>
      <c r="J111" s="10">
        <v>20</v>
      </c>
      <c r="K111" s="10">
        <v>0.33</v>
      </c>
      <c r="L111" s="10">
        <v>2.57</v>
      </c>
      <c r="M111" s="10">
        <v>62.45</v>
      </c>
      <c r="N111" s="10">
        <v>16.335</v>
      </c>
      <c r="O111" s="10">
        <v>0.54</v>
      </c>
    </row>
    <row r="112" spans="1:15" ht="36">
      <c r="A112" s="49" t="s">
        <v>40</v>
      </c>
      <c r="B112" s="16" t="s">
        <v>60</v>
      </c>
      <c r="C112" s="18" t="s">
        <v>61</v>
      </c>
      <c r="D112" s="37">
        <v>0.11</v>
      </c>
      <c r="E112" s="37">
        <v>0.06</v>
      </c>
      <c r="F112" s="37">
        <v>10.99</v>
      </c>
      <c r="G112" s="37">
        <v>45.05</v>
      </c>
      <c r="H112" s="37">
        <v>0.003</v>
      </c>
      <c r="I112" s="37">
        <v>1.03</v>
      </c>
      <c r="J112" s="37"/>
      <c r="K112" s="37">
        <v>0.02</v>
      </c>
      <c r="L112" s="37">
        <v>12.7</v>
      </c>
      <c r="M112" s="37">
        <v>3.9</v>
      </c>
      <c r="N112" s="37">
        <v>2.3</v>
      </c>
      <c r="O112" s="37">
        <v>0.5</v>
      </c>
    </row>
    <row r="113" spans="1:15" ht="36">
      <c r="A113" s="49" t="s">
        <v>37</v>
      </c>
      <c r="B113" s="16" t="s">
        <v>32</v>
      </c>
      <c r="C113" s="1">
        <v>20</v>
      </c>
      <c r="D113" s="10">
        <v>1.32</v>
      </c>
      <c r="E113" s="10">
        <v>0.24</v>
      </c>
      <c r="F113" s="10">
        <v>7.920000000000001</v>
      </c>
      <c r="G113" s="12">
        <v>39.6</v>
      </c>
      <c r="H113" s="10">
        <v>0.034</v>
      </c>
      <c r="I113" s="11">
        <v>0</v>
      </c>
      <c r="J113" s="11">
        <v>0</v>
      </c>
      <c r="K113" s="10">
        <v>0.27999999999999997</v>
      </c>
      <c r="L113" s="10">
        <v>5.800000000000001</v>
      </c>
      <c r="M113" s="10">
        <v>30</v>
      </c>
      <c r="N113" s="10">
        <v>9.4</v>
      </c>
      <c r="O113" s="10">
        <v>0.78</v>
      </c>
    </row>
    <row r="114" spans="1:15" ht="15.75">
      <c r="A114" s="6"/>
      <c r="B114" s="8" t="s">
        <v>15</v>
      </c>
      <c r="C114" s="9">
        <v>565</v>
      </c>
      <c r="D114" s="13">
        <f>SUM(D109:D113)</f>
        <v>15.65</v>
      </c>
      <c r="E114" s="13">
        <f aca="true" t="shared" si="7" ref="E114:O114">SUM(E109:E113)</f>
        <v>15.9</v>
      </c>
      <c r="F114" s="13">
        <f t="shared" si="7"/>
        <v>70.34599999999999</v>
      </c>
      <c r="G114" s="13">
        <f t="shared" si="7"/>
        <v>493.05</v>
      </c>
      <c r="H114" s="13">
        <f t="shared" si="7"/>
        <v>0.17450000000000002</v>
      </c>
      <c r="I114" s="13">
        <f t="shared" si="7"/>
        <v>61.624</v>
      </c>
      <c r="J114" s="13">
        <f t="shared" si="7"/>
        <v>28.46</v>
      </c>
      <c r="K114" s="13">
        <f t="shared" si="7"/>
        <v>5.348000000000001</v>
      </c>
      <c r="L114" s="13">
        <f t="shared" si="7"/>
        <v>119.76199999999999</v>
      </c>
      <c r="M114" s="13">
        <f t="shared" si="7"/>
        <v>286.264</v>
      </c>
      <c r="N114" s="13">
        <f t="shared" si="7"/>
        <v>78.061</v>
      </c>
      <c r="O114" s="13">
        <f t="shared" si="7"/>
        <v>3.434</v>
      </c>
    </row>
    <row r="115" spans="1:15" ht="15.75" customHeight="1">
      <c r="A115" s="218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20"/>
    </row>
    <row r="116" spans="1:17" ht="15.75">
      <c r="A116" s="98"/>
      <c r="B116" s="221" t="s">
        <v>16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Q116" s="69"/>
    </row>
    <row r="117" spans="1:17" ht="15">
      <c r="A117" s="49" t="s">
        <v>74</v>
      </c>
      <c r="B117" s="16" t="s">
        <v>192</v>
      </c>
      <c r="C117" s="17">
        <v>60</v>
      </c>
      <c r="D117" s="37">
        <v>7.26</v>
      </c>
      <c r="E117" s="37">
        <v>4.35</v>
      </c>
      <c r="F117" s="37">
        <v>22.14</v>
      </c>
      <c r="G117" s="37">
        <v>157.25</v>
      </c>
      <c r="H117" s="37">
        <v>0.0545</v>
      </c>
      <c r="I117" s="37">
        <v>0.105</v>
      </c>
      <c r="J117" s="140">
        <v>31.5</v>
      </c>
      <c r="K117" s="37">
        <v>0.555</v>
      </c>
      <c r="L117" s="37">
        <v>159</v>
      </c>
      <c r="M117" s="37">
        <v>119.25</v>
      </c>
      <c r="N117" s="37">
        <v>14.55</v>
      </c>
      <c r="O117" s="37">
        <v>0.6000000000000001</v>
      </c>
      <c r="Q117" s="69"/>
    </row>
    <row r="118" spans="1:17" ht="36">
      <c r="A118" s="49" t="s">
        <v>115</v>
      </c>
      <c r="B118" s="7" t="s">
        <v>109</v>
      </c>
      <c r="C118" s="3" t="s">
        <v>23</v>
      </c>
      <c r="D118" s="39">
        <v>8.01</v>
      </c>
      <c r="E118" s="39">
        <v>13.78</v>
      </c>
      <c r="F118" s="39">
        <v>22.34</v>
      </c>
      <c r="G118" s="39">
        <v>211.35</v>
      </c>
      <c r="H118" s="39">
        <v>0.114</v>
      </c>
      <c r="I118" s="39">
        <v>18.78</v>
      </c>
      <c r="J118" s="39">
        <v>39</v>
      </c>
      <c r="K118" s="39">
        <v>0</v>
      </c>
      <c r="L118" s="39">
        <v>68.94</v>
      </c>
      <c r="M118" s="39">
        <v>172.79</v>
      </c>
      <c r="N118" s="39">
        <v>38.24</v>
      </c>
      <c r="O118" s="39">
        <v>2.68</v>
      </c>
      <c r="Q118" s="69"/>
    </row>
    <row r="119" spans="1:17" ht="15">
      <c r="A119" s="49" t="s">
        <v>74</v>
      </c>
      <c r="B119" s="7" t="s">
        <v>147</v>
      </c>
      <c r="C119" s="2" t="s">
        <v>69</v>
      </c>
      <c r="D119" s="39">
        <v>0.24000000000000002</v>
      </c>
      <c r="E119" s="39">
        <v>0.09000000000000001</v>
      </c>
      <c r="F119" s="39">
        <v>12.42</v>
      </c>
      <c r="G119" s="39">
        <v>54.2</v>
      </c>
      <c r="H119" s="39">
        <v>0.004</v>
      </c>
      <c r="I119" s="39">
        <v>50.03</v>
      </c>
      <c r="J119" s="39">
        <v>0</v>
      </c>
      <c r="K119" s="39">
        <v>0.19</v>
      </c>
      <c r="L119" s="39">
        <v>13.95</v>
      </c>
      <c r="M119" s="39">
        <v>3.65</v>
      </c>
      <c r="N119" s="39">
        <v>2.25</v>
      </c>
      <c r="O119" s="39">
        <v>0.41000000000000003</v>
      </c>
      <c r="Q119" s="69"/>
    </row>
    <row r="120" spans="1:17" ht="36">
      <c r="A120" s="49" t="s">
        <v>38</v>
      </c>
      <c r="B120" s="7" t="s">
        <v>31</v>
      </c>
      <c r="C120" s="2">
        <v>35</v>
      </c>
      <c r="D120" s="39">
        <f aca="true" t="shared" si="8" ref="D120:O120">D99*1.75</f>
        <v>2.6599999999999997</v>
      </c>
      <c r="E120" s="39">
        <f t="shared" si="8"/>
        <v>0.27999999999999997</v>
      </c>
      <c r="F120" s="39">
        <f t="shared" si="8"/>
        <v>17.219999999999995</v>
      </c>
      <c r="G120" s="39">
        <f t="shared" si="8"/>
        <v>82.25</v>
      </c>
      <c r="H120" s="39">
        <f t="shared" si="8"/>
        <v>0.038500000000000006</v>
      </c>
      <c r="I120" s="39">
        <f t="shared" si="8"/>
        <v>0</v>
      </c>
      <c r="J120" s="39">
        <f t="shared" si="8"/>
        <v>0</v>
      </c>
      <c r="K120" s="39">
        <f t="shared" si="8"/>
        <v>0.385</v>
      </c>
      <c r="L120" s="39">
        <f t="shared" si="8"/>
        <v>7</v>
      </c>
      <c r="M120" s="39">
        <f t="shared" si="8"/>
        <v>22.75</v>
      </c>
      <c r="N120" s="39">
        <f t="shared" si="8"/>
        <v>4.899999999999999</v>
      </c>
      <c r="O120" s="39">
        <f t="shared" si="8"/>
        <v>0.385</v>
      </c>
      <c r="P120" s="39">
        <f>P99*1.25</f>
        <v>0</v>
      </c>
      <c r="Q120" s="39">
        <f>Q99*1.25</f>
        <v>0</v>
      </c>
    </row>
    <row r="121" spans="1:17" ht="36">
      <c r="A121" s="49" t="s">
        <v>37</v>
      </c>
      <c r="B121" s="146" t="s">
        <v>32</v>
      </c>
      <c r="C121" s="1">
        <v>30</v>
      </c>
      <c r="D121" s="39">
        <v>1.98</v>
      </c>
      <c r="E121" s="39">
        <v>0.36</v>
      </c>
      <c r="F121" s="39">
        <v>11.88</v>
      </c>
      <c r="G121" s="39">
        <v>59.400000000000006</v>
      </c>
      <c r="H121" s="39">
        <v>0.034</v>
      </c>
      <c r="I121" s="39">
        <v>0</v>
      </c>
      <c r="J121" s="39">
        <v>0</v>
      </c>
      <c r="K121" s="39">
        <v>0.27999999999999997</v>
      </c>
      <c r="L121" s="39">
        <v>5.800000000000001</v>
      </c>
      <c r="M121" s="39">
        <v>30</v>
      </c>
      <c r="N121" s="39">
        <v>9.4</v>
      </c>
      <c r="O121" s="39">
        <v>0.78</v>
      </c>
      <c r="P121">
        <v>0</v>
      </c>
      <c r="Q121" s="69">
        <v>0</v>
      </c>
    </row>
    <row r="122" spans="1:17" ht="15.75">
      <c r="A122" s="6"/>
      <c r="B122" s="8" t="s">
        <v>15</v>
      </c>
      <c r="C122" s="9">
        <v>525</v>
      </c>
      <c r="D122" s="13">
        <f>D117+D118+D119+D120+D121</f>
        <v>20.15</v>
      </c>
      <c r="E122" s="13">
        <f aca="true" t="shared" si="9" ref="E122:O122">E117+E118+E119+E120+E121</f>
        <v>18.86</v>
      </c>
      <c r="F122" s="13">
        <f t="shared" si="9"/>
        <v>86</v>
      </c>
      <c r="G122" s="13">
        <f t="shared" si="9"/>
        <v>564.45</v>
      </c>
      <c r="H122" s="13">
        <f t="shared" si="9"/>
        <v>0.24500000000000002</v>
      </c>
      <c r="I122" s="13">
        <f t="shared" si="9"/>
        <v>68.915</v>
      </c>
      <c r="J122" s="13">
        <f t="shared" si="9"/>
        <v>70.5</v>
      </c>
      <c r="K122" s="13">
        <f t="shared" si="9"/>
        <v>1.4100000000000001</v>
      </c>
      <c r="L122" s="13">
        <f t="shared" si="9"/>
        <v>254.69</v>
      </c>
      <c r="M122" s="13">
        <f t="shared" si="9"/>
        <v>348.43999999999994</v>
      </c>
      <c r="N122" s="13">
        <f t="shared" si="9"/>
        <v>69.34</v>
      </c>
      <c r="O122" s="13">
        <f t="shared" si="9"/>
        <v>4.855</v>
      </c>
      <c r="P122" s="131">
        <v>0.25</v>
      </c>
      <c r="Q122" s="69">
        <v>0.25</v>
      </c>
    </row>
    <row r="123" spans="1:17" ht="15.75">
      <c r="A123" s="86"/>
      <c r="B123" s="87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90"/>
      <c r="Q123" s="69"/>
    </row>
    <row r="124" spans="1:17" ht="15.75">
      <c r="A124" s="98"/>
      <c r="B124" s="221" t="s">
        <v>17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Q124" s="69"/>
    </row>
    <row r="125" spans="1:17" ht="38.25">
      <c r="A125" s="50" t="s">
        <v>72</v>
      </c>
      <c r="B125" s="91" t="s">
        <v>71</v>
      </c>
      <c r="C125" s="94">
        <v>60</v>
      </c>
      <c r="D125" s="92">
        <v>0.8448</v>
      </c>
      <c r="E125" s="93">
        <v>3.6071999999999997</v>
      </c>
      <c r="F125" s="93">
        <v>4.9559999999999995</v>
      </c>
      <c r="G125" s="92">
        <v>55.68</v>
      </c>
      <c r="H125" s="92">
        <v>0.0102</v>
      </c>
      <c r="I125" s="92">
        <v>3.9899999999999998</v>
      </c>
      <c r="J125" s="92">
        <v>0</v>
      </c>
      <c r="K125" s="92">
        <v>1.6199999999999999</v>
      </c>
      <c r="L125" s="92">
        <v>21.278399999999998</v>
      </c>
      <c r="M125" s="92">
        <v>24.379199999999997</v>
      </c>
      <c r="N125" s="92">
        <v>12.416999999999998</v>
      </c>
      <c r="O125" s="92">
        <v>0.7944</v>
      </c>
      <c r="Q125" s="69"/>
    </row>
    <row r="126" spans="1:17" ht="36">
      <c r="A126" s="49" t="s">
        <v>63</v>
      </c>
      <c r="B126" s="7" t="s">
        <v>62</v>
      </c>
      <c r="C126" s="1">
        <v>90</v>
      </c>
      <c r="D126" s="39">
        <v>11.85</v>
      </c>
      <c r="E126" s="41">
        <v>8.06</v>
      </c>
      <c r="F126" s="41">
        <v>18.526</v>
      </c>
      <c r="G126" s="39">
        <v>198</v>
      </c>
      <c r="H126" s="39">
        <v>0.18000000000000002</v>
      </c>
      <c r="I126" s="39">
        <v>0.81</v>
      </c>
      <c r="J126" s="39">
        <v>12.419999999999998</v>
      </c>
      <c r="K126" s="39">
        <v>61.47000000000001</v>
      </c>
      <c r="L126" s="39">
        <v>51.642</v>
      </c>
      <c r="M126" s="39">
        <v>69.3</v>
      </c>
      <c r="N126" s="39">
        <v>19.98</v>
      </c>
      <c r="O126" s="39">
        <v>3.24</v>
      </c>
      <c r="Q126" s="69"/>
    </row>
    <row r="127" spans="1:17" ht="36">
      <c r="A127" s="49" t="s">
        <v>43</v>
      </c>
      <c r="B127" s="7" t="s">
        <v>42</v>
      </c>
      <c r="C127" s="1" t="s">
        <v>18</v>
      </c>
      <c r="D127" s="39">
        <v>3.13</v>
      </c>
      <c r="E127" s="39">
        <v>8.4315</v>
      </c>
      <c r="F127" s="39">
        <v>20.508999999999997</v>
      </c>
      <c r="G127" s="39">
        <v>170.25</v>
      </c>
      <c r="H127" s="39">
        <v>0.1395</v>
      </c>
      <c r="I127" s="39">
        <v>18.1605</v>
      </c>
      <c r="J127" s="39">
        <v>20</v>
      </c>
      <c r="K127" s="39">
        <v>0.23149999999999998</v>
      </c>
      <c r="L127" s="39">
        <v>38.175000000000004</v>
      </c>
      <c r="M127" s="39">
        <v>88.09499999999998</v>
      </c>
      <c r="N127" s="39">
        <v>27.75</v>
      </c>
      <c r="O127" s="39">
        <v>1.0195</v>
      </c>
      <c r="Q127" s="69"/>
    </row>
    <row r="128" spans="1:17" ht="36.75">
      <c r="A128" s="4" t="s">
        <v>40</v>
      </c>
      <c r="B128" s="16" t="s">
        <v>29</v>
      </c>
      <c r="C128" s="18" t="s">
        <v>68</v>
      </c>
      <c r="D128" s="37">
        <v>0.07</v>
      </c>
      <c r="E128" s="37">
        <v>0.02</v>
      </c>
      <c r="F128" s="37">
        <v>10</v>
      </c>
      <c r="G128" s="37">
        <v>40</v>
      </c>
      <c r="H128" s="37"/>
      <c r="I128" s="37">
        <v>0.03</v>
      </c>
      <c r="J128" s="37"/>
      <c r="K128" s="37"/>
      <c r="L128" s="37">
        <v>10.95</v>
      </c>
      <c r="M128" s="37">
        <v>2.8</v>
      </c>
      <c r="N128" s="37">
        <v>1.4</v>
      </c>
      <c r="O128" s="37">
        <v>0.26</v>
      </c>
      <c r="Q128" s="69"/>
    </row>
    <row r="129" spans="1:17" ht="36">
      <c r="A129" s="49" t="s">
        <v>38</v>
      </c>
      <c r="B129" s="16" t="s">
        <v>31</v>
      </c>
      <c r="C129" s="1">
        <v>35</v>
      </c>
      <c r="D129" s="10">
        <v>2.6599999999999997</v>
      </c>
      <c r="E129" s="10">
        <v>0.27999999999999997</v>
      </c>
      <c r="F129" s="10">
        <v>17.219999999999995</v>
      </c>
      <c r="G129" s="12">
        <v>82.25</v>
      </c>
      <c r="H129" s="10">
        <v>0.0385</v>
      </c>
      <c r="I129" s="11">
        <v>0</v>
      </c>
      <c r="J129" s="11">
        <v>0</v>
      </c>
      <c r="K129" s="10">
        <v>0.385</v>
      </c>
      <c r="L129" s="10">
        <v>7</v>
      </c>
      <c r="M129" s="10">
        <v>22.75</v>
      </c>
      <c r="N129" s="10">
        <v>4.8999999999999995</v>
      </c>
      <c r="O129" s="10">
        <v>0.385</v>
      </c>
      <c r="Q129" s="69"/>
    </row>
    <row r="130" spans="1:17" ht="36">
      <c r="A130" s="49" t="s">
        <v>37</v>
      </c>
      <c r="B130" s="16" t="s">
        <v>32</v>
      </c>
      <c r="C130" s="1">
        <v>25</v>
      </c>
      <c r="D130" s="10">
        <v>1.6500000000000001</v>
      </c>
      <c r="E130" s="10">
        <v>0.3</v>
      </c>
      <c r="F130" s="10">
        <v>9.9</v>
      </c>
      <c r="G130" s="12">
        <v>49.5</v>
      </c>
      <c r="H130" s="10">
        <v>0.0425</v>
      </c>
      <c r="I130" s="11">
        <v>0</v>
      </c>
      <c r="J130" s="11">
        <v>0</v>
      </c>
      <c r="K130" s="10">
        <v>0.35</v>
      </c>
      <c r="L130" s="10">
        <v>7.250000000000001</v>
      </c>
      <c r="M130" s="10">
        <v>37.5</v>
      </c>
      <c r="N130" s="10">
        <v>11.75</v>
      </c>
      <c r="O130" s="10">
        <v>0.9750000000000001</v>
      </c>
      <c r="Q130" s="69"/>
    </row>
    <row r="131" spans="1:17" ht="15.75">
      <c r="A131" s="6"/>
      <c r="B131" s="8" t="s">
        <v>15</v>
      </c>
      <c r="C131" s="9">
        <v>565</v>
      </c>
      <c r="D131" s="13">
        <f>SUM(D125:D130)</f>
        <v>20.2048</v>
      </c>
      <c r="E131" s="13">
        <f aca="true" t="shared" si="10" ref="E131:O131">SUM(E125:E130)</f>
        <v>20.698700000000002</v>
      </c>
      <c r="F131" s="13">
        <f t="shared" si="10"/>
        <v>81.111</v>
      </c>
      <c r="G131" s="13">
        <f t="shared" si="10"/>
        <v>595.6800000000001</v>
      </c>
      <c r="H131" s="13">
        <f t="shared" si="10"/>
        <v>0.4107</v>
      </c>
      <c r="I131" s="13">
        <f t="shared" si="10"/>
        <v>22.9905</v>
      </c>
      <c r="J131" s="13">
        <f t="shared" si="10"/>
        <v>32.42</v>
      </c>
      <c r="K131" s="13">
        <f t="shared" si="10"/>
        <v>64.0565</v>
      </c>
      <c r="L131" s="13">
        <f t="shared" si="10"/>
        <v>136.29540000000003</v>
      </c>
      <c r="M131" s="13">
        <f t="shared" si="10"/>
        <v>244.8242</v>
      </c>
      <c r="N131" s="13">
        <f t="shared" si="10"/>
        <v>78.197</v>
      </c>
      <c r="O131" s="13">
        <f t="shared" si="10"/>
        <v>6.6739</v>
      </c>
      <c r="P131" s="131">
        <v>0.25</v>
      </c>
      <c r="Q131" s="69">
        <v>0.25</v>
      </c>
    </row>
    <row r="132" spans="1:17" ht="15.75">
      <c r="A132" s="86"/>
      <c r="B132" s="87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90"/>
      <c r="Q132" s="69"/>
    </row>
    <row r="133" spans="1:15" ht="15.75">
      <c r="A133" s="98"/>
      <c r="B133" s="221" t="s">
        <v>19</v>
      </c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</row>
    <row r="134" spans="1:15" ht="36">
      <c r="A134" s="49" t="s">
        <v>101</v>
      </c>
      <c r="B134" s="7" t="s">
        <v>102</v>
      </c>
      <c r="C134" s="2" t="s">
        <v>214</v>
      </c>
      <c r="D134" s="10">
        <v>7.2838</v>
      </c>
      <c r="E134" s="10">
        <v>11.94</v>
      </c>
      <c r="F134" s="10">
        <v>8.36</v>
      </c>
      <c r="G134" s="12">
        <v>123.99</v>
      </c>
      <c r="H134" s="10">
        <v>0.0475</v>
      </c>
      <c r="I134" s="10">
        <v>0.2762</v>
      </c>
      <c r="J134" s="10">
        <v>29.62</v>
      </c>
      <c r="K134" s="10">
        <v>0.4205</v>
      </c>
      <c r="L134" s="10">
        <v>20.726</v>
      </c>
      <c r="M134" s="10">
        <v>80.202</v>
      </c>
      <c r="N134" s="10">
        <v>15.521</v>
      </c>
      <c r="O134" s="10">
        <v>0.6402000000000001</v>
      </c>
    </row>
    <row r="135" spans="1:15" ht="36.75">
      <c r="A135" s="4" t="s">
        <v>44</v>
      </c>
      <c r="B135" s="7" t="s">
        <v>65</v>
      </c>
      <c r="C135" s="3" t="s">
        <v>22</v>
      </c>
      <c r="D135" s="39">
        <v>5.1</v>
      </c>
      <c r="E135" s="39">
        <v>3.62</v>
      </c>
      <c r="F135" s="39">
        <v>31.962</v>
      </c>
      <c r="G135" s="39">
        <v>176.1</v>
      </c>
      <c r="H135" s="39">
        <v>0.056999999999999995</v>
      </c>
      <c r="I135" s="39">
        <v>0</v>
      </c>
      <c r="J135" s="39">
        <v>12</v>
      </c>
      <c r="K135" s="39">
        <v>0.8025000000000001</v>
      </c>
      <c r="L135" s="39">
        <v>11.9115</v>
      </c>
      <c r="M135" s="39">
        <v>38.06775</v>
      </c>
      <c r="N135" s="39">
        <v>8.619</v>
      </c>
      <c r="O135" s="39">
        <v>0.858</v>
      </c>
    </row>
    <row r="136" spans="1:15" ht="15">
      <c r="A136" s="96" t="s">
        <v>74</v>
      </c>
      <c r="B136" s="16" t="s">
        <v>132</v>
      </c>
      <c r="C136" s="18">
        <v>200</v>
      </c>
      <c r="D136" s="37">
        <v>0.34</v>
      </c>
      <c r="E136" s="37">
        <v>0.17</v>
      </c>
      <c r="F136" s="37">
        <v>11.48</v>
      </c>
      <c r="G136" s="37">
        <v>63.6</v>
      </c>
      <c r="H136" s="37">
        <v>0.024</v>
      </c>
      <c r="I136" s="37">
        <v>3.172</v>
      </c>
      <c r="J136" s="37">
        <v>0</v>
      </c>
      <c r="K136" s="37">
        <v>0.13</v>
      </c>
      <c r="L136" s="37">
        <v>16.668000000000003</v>
      </c>
      <c r="M136" s="37">
        <v>7.050000000000001</v>
      </c>
      <c r="N136" s="37">
        <v>7.782</v>
      </c>
      <c r="O136" s="37">
        <v>0.8800000000000001</v>
      </c>
    </row>
    <row r="137" spans="1:15" ht="36">
      <c r="A137" s="96" t="s">
        <v>38</v>
      </c>
      <c r="B137" s="16" t="s">
        <v>31</v>
      </c>
      <c r="C137" s="18">
        <v>20</v>
      </c>
      <c r="D137" s="37">
        <v>1.5199999999999998</v>
      </c>
      <c r="E137" s="37">
        <v>0.15999999999999998</v>
      </c>
      <c r="F137" s="37">
        <v>9.839999999999998</v>
      </c>
      <c r="G137" s="37">
        <v>47</v>
      </c>
      <c r="H137" s="37">
        <v>0.022000000000000002</v>
      </c>
      <c r="I137" s="37">
        <v>0</v>
      </c>
      <c r="J137" s="37">
        <v>0</v>
      </c>
      <c r="K137" s="37">
        <v>0.22</v>
      </c>
      <c r="L137" s="37">
        <v>4</v>
      </c>
      <c r="M137" s="37">
        <v>13</v>
      </c>
      <c r="N137" s="37">
        <v>2.7999999999999994</v>
      </c>
      <c r="O137" s="37">
        <v>0.22</v>
      </c>
    </row>
    <row r="138" spans="1:15" ht="36">
      <c r="A138" s="49" t="s">
        <v>37</v>
      </c>
      <c r="B138" s="16" t="s">
        <v>32</v>
      </c>
      <c r="C138" s="1">
        <v>20</v>
      </c>
      <c r="D138" s="10">
        <v>1.32</v>
      </c>
      <c r="E138" s="10">
        <v>0.24</v>
      </c>
      <c r="F138" s="10">
        <v>7.920000000000001</v>
      </c>
      <c r="G138" s="12">
        <v>39.6</v>
      </c>
      <c r="H138" s="10">
        <v>0.034</v>
      </c>
      <c r="I138" s="11">
        <v>0</v>
      </c>
      <c r="J138" s="11">
        <v>0</v>
      </c>
      <c r="K138" s="10">
        <v>0.27999999999999997</v>
      </c>
      <c r="L138" s="10">
        <v>5.800000000000001</v>
      </c>
      <c r="M138" s="10">
        <v>30</v>
      </c>
      <c r="N138" s="10">
        <v>9.4</v>
      </c>
      <c r="O138" s="10">
        <v>0.78</v>
      </c>
    </row>
    <row r="139" spans="1:17" ht="15.75">
      <c r="A139" s="6"/>
      <c r="B139" s="8" t="s">
        <v>15</v>
      </c>
      <c r="C139" s="9">
        <v>525</v>
      </c>
      <c r="D139" s="13">
        <f>D134+D135+D136+D137+D138</f>
        <v>15.5638</v>
      </c>
      <c r="E139" s="13">
        <f aca="true" t="shared" si="11" ref="E139:O139">E134+E135+E136+E137+E138</f>
        <v>16.13</v>
      </c>
      <c r="F139" s="13">
        <f t="shared" si="11"/>
        <v>69.562</v>
      </c>
      <c r="G139" s="13">
        <f t="shared" si="11"/>
        <v>450.29</v>
      </c>
      <c r="H139" s="13">
        <f t="shared" si="11"/>
        <v>0.1845</v>
      </c>
      <c r="I139" s="13">
        <f t="shared" si="11"/>
        <v>3.4482</v>
      </c>
      <c r="J139" s="13">
        <f t="shared" si="11"/>
        <v>41.620000000000005</v>
      </c>
      <c r="K139" s="13">
        <f t="shared" si="11"/>
        <v>1.8530000000000002</v>
      </c>
      <c r="L139" s="13">
        <f t="shared" si="11"/>
        <v>59.105500000000006</v>
      </c>
      <c r="M139" s="13">
        <f t="shared" si="11"/>
        <v>168.31975</v>
      </c>
      <c r="N139" s="13">
        <f t="shared" si="11"/>
        <v>44.122</v>
      </c>
      <c r="O139" s="13">
        <f t="shared" si="11"/>
        <v>3.3782000000000005</v>
      </c>
      <c r="P139" s="13">
        <f>SUM(P134:P138)</f>
        <v>0</v>
      </c>
      <c r="Q139" s="13">
        <f>SUM(Q134:Q138)</f>
        <v>0</v>
      </c>
    </row>
    <row r="140" spans="1:17" ht="15.75">
      <c r="A140" s="72"/>
      <c r="B140" s="73"/>
      <c r="C140" s="74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6"/>
      <c r="Q140" s="69"/>
    </row>
    <row r="141" spans="1:15" ht="15.75">
      <c r="A141" s="98"/>
      <c r="B141" s="221" t="s">
        <v>20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</row>
    <row r="142" spans="1:15" ht="38.25">
      <c r="A142" s="50" t="s">
        <v>149</v>
      </c>
      <c r="B142" s="7" t="s">
        <v>148</v>
      </c>
      <c r="C142" s="2">
        <v>60</v>
      </c>
      <c r="D142" s="39">
        <v>0.7871999999999999</v>
      </c>
      <c r="E142" s="39">
        <v>1.9494</v>
      </c>
      <c r="F142" s="39">
        <v>3.8795999999999995</v>
      </c>
      <c r="G142" s="39">
        <v>36.24</v>
      </c>
      <c r="H142" s="39">
        <v>0.0132</v>
      </c>
      <c r="I142" s="39">
        <v>10.258799999999999</v>
      </c>
      <c r="J142" s="70">
        <v>0</v>
      </c>
      <c r="K142" s="39">
        <v>5.034</v>
      </c>
      <c r="L142" s="39">
        <v>14.9826</v>
      </c>
      <c r="M142" s="39">
        <v>16.984199999999998</v>
      </c>
      <c r="N142" s="39">
        <v>9.054599999999999</v>
      </c>
      <c r="O142" s="39">
        <v>0.2796</v>
      </c>
    </row>
    <row r="143" spans="1:15" ht="38.25">
      <c r="A143" s="50" t="s">
        <v>150</v>
      </c>
      <c r="B143" s="7" t="s">
        <v>151</v>
      </c>
      <c r="C143" s="2" t="s">
        <v>23</v>
      </c>
      <c r="D143" s="39">
        <v>16.03</v>
      </c>
      <c r="E143" s="39">
        <v>18.16</v>
      </c>
      <c r="F143" s="39">
        <v>45.905</v>
      </c>
      <c r="G143" s="39">
        <v>415.89</v>
      </c>
      <c r="H143" s="39">
        <v>0.06916666666666665</v>
      </c>
      <c r="I143" s="39">
        <v>1.795</v>
      </c>
      <c r="J143" s="39">
        <v>0</v>
      </c>
      <c r="K143" s="39">
        <v>4</v>
      </c>
      <c r="L143" s="39">
        <v>18.136666666666667</v>
      </c>
      <c r="M143" s="39">
        <v>242.91833333333332</v>
      </c>
      <c r="N143" s="39">
        <v>51.51833333333333</v>
      </c>
      <c r="O143" s="39">
        <v>3.3916666666666666</v>
      </c>
    </row>
    <row r="144" spans="1:15" ht="36">
      <c r="A144" s="49" t="s">
        <v>40</v>
      </c>
      <c r="B144" s="7" t="s">
        <v>60</v>
      </c>
      <c r="C144" s="2" t="s">
        <v>61</v>
      </c>
      <c r="D144" s="11">
        <v>0.11</v>
      </c>
      <c r="E144" s="11">
        <v>0.06</v>
      </c>
      <c r="F144" s="10">
        <v>10.99</v>
      </c>
      <c r="G144" s="12">
        <v>45.05</v>
      </c>
      <c r="H144" s="11">
        <v>0.003</v>
      </c>
      <c r="I144" s="11">
        <v>1.03</v>
      </c>
      <c r="J144" s="11"/>
      <c r="K144" s="11">
        <v>0.02</v>
      </c>
      <c r="L144" s="10">
        <v>12.7</v>
      </c>
      <c r="M144" s="11">
        <v>3.9</v>
      </c>
      <c r="N144" s="11">
        <v>2.3</v>
      </c>
      <c r="O144" s="10">
        <v>0.5</v>
      </c>
    </row>
    <row r="145" spans="1:15" ht="36">
      <c r="A145" s="49" t="s">
        <v>38</v>
      </c>
      <c r="B145" s="16" t="s">
        <v>31</v>
      </c>
      <c r="C145" s="1">
        <v>25</v>
      </c>
      <c r="D145" s="10">
        <v>1.8999999999999997</v>
      </c>
      <c r="E145" s="10">
        <v>0.19999999999999996</v>
      </c>
      <c r="F145" s="10">
        <v>12.299999999999997</v>
      </c>
      <c r="G145" s="12">
        <v>58.75</v>
      </c>
      <c r="H145" s="10">
        <v>0.027500000000000004</v>
      </c>
      <c r="I145" s="11">
        <v>0</v>
      </c>
      <c r="J145" s="11">
        <v>0</v>
      </c>
      <c r="K145" s="10">
        <v>0.275</v>
      </c>
      <c r="L145" s="10">
        <v>5</v>
      </c>
      <c r="M145" s="10">
        <v>16.25</v>
      </c>
      <c r="N145" s="10">
        <v>3.499999999999999</v>
      </c>
      <c r="O145" s="10">
        <v>0.275</v>
      </c>
    </row>
    <row r="146" spans="1:17" ht="36">
      <c r="A146" s="49" t="s">
        <v>37</v>
      </c>
      <c r="B146" s="16" t="s">
        <v>32</v>
      </c>
      <c r="C146" s="1">
        <v>20</v>
      </c>
      <c r="D146" s="10">
        <v>1.32</v>
      </c>
      <c r="E146" s="10">
        <v>0.24</v>
      </c>
      <c r="F146" s="10">
        <v>7.920000000000001</v>
      </c>
      <c r="G146" s="12">
        <v>39.6</v>
      </c>
      <c r="H146" s="10">
        <v>0.034</v>
      </c>
      <c r="I146" s="11">
        <v>0</v>
      </c>
      <c r="J146" s="11">
        <v>0</v>
      </c>
      <c r="K146" s="10">
        <v>0.27999999999999997</v>
      </c>
      <c r="L146" s="10">
        <v>5.800000000000001</v>
      </c>
      <c r="M146" s="10">
        <v>30</v>
      </c>
      <c r="N146" s="10">
        <v>9.4</v>
      </c>
      <c r="O146" s="10">
        <v>0.78</v>
      </c>
      <c r="P146">
        <v>0</v>
      </c>
      <c r="Q146" s="68">
        <v>0</v>
      </c>
    </row>
    <row r="147" spans="1:17" ht="15.75">
      <c r="A147" s="6"/>
      <c r="B147" s="8" t="s">
        <v>15</v>
      </c>
      <c r="C147" s="9">
        <v>505</v>
      </c>
      <c r="D147" s="13">
        <f>D142+D143+D144+D145+D146</f>
        <v>20.147199999999998</v>
      </c>
      <c r="E147" s="13">
        <f aca="true" t="shared" si="12" ref="E147:O147">E142+E143+E144+E145+E146</f>
        <v>20.609399999999997</v>
      </c>
      <c r="F147" s="13">
        <f t="shared" si="12"/>
        <v>80.9946</v>
      </c>
      <c r="G147" s="13">
        <f t="shared" si="12"/>
        <v>595.5300000000001</v>
      </c>
      <c r="H147" s="13">
        <f t="shared" si="12"/>
        <v>0.14686666666666667</v>
      </c>
      <c r="I147" s="13">
        <f t="shared" si="12"/>
        <v>13.083799999999998</v>
      </c>
      <c r="J147" s="13">
        <f t="shared" si="12"/>
        <v>0</v>
      </c>
      <c r="K147" s="13">
        <f t="shared" si="12"/>
        <v>9.608999999999998</v>
      </c>
      <c r="L147" s="13">
        <f t="shared" si="12"/>
        <v>56.61926666666666</v>
      </c>
      <c r="M147" s="13">
        <f t="shared" si="12"/>
        <v>310.0525333333333</v>
      </c>
      <c r="N147" s="13">
        <f t="shared" si="12"/>
        <v>75.77293333333333</v>
      </c>
      <c r="O147" s="13">
        <f t="shared" si="12"/>
        <v>5.226266666666667</v>
      </c>
      <c r="P147" s="13" t="e">
        <f>P142+P143+#REF!+P144+P146</f>
        <v>#REF!</v>
      </c>
      <c r="Q147" s="13" t="e">
        <f>Q142+Q143+#REF!+Q144+Q146</f>
        <v>#REF!</v>
      </c>
    </row>
    <row r="148" spans="1:17" ht="15.75">
      <c r="A148" s="72"/>
      <c r="B148" s="73"/>
      <c r="C148" s="74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6"/>
      <c r="Q148" s="69"/>
    </row>
    <row r="149" spans="1:17" ht="15.75">
      <c r="A149" s="98"/>
      <c r="B149" s="221" t="s">
        <v>21</v>
      </c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Q149" s="69"/>
    </row>
    <row r="150" spans="1:17" ht="36.75">
      <c r="A150" s="4" t="s">
        <v>36</v>
      </c>
      <c r="B150" s="16" t="s">
        <v>34</v>
      </c>
      <c r="C150" s="17">
        <v>100</v>
      </c>
      <c r="D150" s="37">
        <v>0.4</v>
      </c>
      <c r="E150" s="37">
        <v>0.4</v>
      </c>
      <c r="F150" s="37">
        <v>9.8</v>
      </c>
      <c r="G150" s="37">
        <v>47</v>
      </c>
      <c r="H150" s="37">
        <v>0.03</v>
      </c>
      <c r="I150" s="37">
        <v>10</v>
      </c>
      <c r="J150" s="37"/>
      <c r="K150" s="37">
        <v>0.2</v>
      </c>
      <c r="L150" s="37">
        <v>16</v>
      </c>
      <c r="M150" s="37">
        <v>11</v>
      </c>
      <c r="N150" s="37">
        <v>9</v>
      </c>
      <c r="O150" s="37">
        <v>2.2</v>
      </c>
      <c r="Q150" s="69"/>
    </row>
    <row r="151" spans="1:17" ht="36.75">
      <c r="A151" s="4" t="s">
        <v>59</v>
      </c>
      <c r="B151" s="7" t="s">
        <v>106</v>
      </c>
      <c r="C151" s="3" t="s">
        <v>47</v>
      </c>
      <c r="D151" s="39">
        <v>10.184</v>
      </c>
      <c r="E151" s="39">
        <v>13.25</v>
      </c>
      <c r="F151" s="39">
        <v>11.772</v>
      </c>
      <c r="G151" s="39">
        <v>183.4</v>
      </c>
      <c r="H151" s="39">
        <v>0.054</v>
      </c>
      <c r="I151" s="39">
        <v>0</v>
      </c>
      <c r="J151" s="39">
        <v>0</v>
      </c>
      <c r="K151" s="39">
        <v>3.114</v>
      </c>
      <c r="L151" s="39">
        <v>9.378</v>
      </c>
      <c r="M151" s="39">
        <v>150.084</v>
      </c>
      <c r="N151" s="39">
        <v>27.540000000000003</v>
      </c>
      <c r="O151" s="39">
        <v>2.4120000000000004</v>
      </c>
      <c r="Q151" s="69"/>
    </row>
    <row r="152" spans="1:17" ht="36.75">
      <c r="A152" s="4" t="s">
        <v>41</v>
      </c>
      <c r="B152" s="7" t="s">
        <v>39</v>
      </c>
      <c r="C152" s="3" t="s">
        <v>18</v>
      </c>
      <c r="D152" s="39">
        <v>4.61</v>
      </c>
      <c r="E152" s="39">
        <v>6.32</v>
      </c>
      <c r="F152" s="39">
        <v>27.79</v>
      </c>
      <c r="G152" s="39">
        <v>207</v>
      </c>
      <c r="H152" s="39">
        <v>0.21</v>
      </c>
      <c r="I152" s="39">
        <v>0</v>
      </c>
      <c r="J152" s="39">
        <v>20</v>
      </c>
      <c r="K152" s="39">
        <v>0.45</v>
      </c>
      <c r="L152" s="39">
        <v>25.19</v>
      </c>
      <c r="M152" s="39">
        <v>208.85</v>
      </c>
      <c r="N152" s="39">
        <v>140.52</v>
      </c>
      <c r="O152" s="39">
        <v>4.720000000000001</v>
      </c>
      <c r="Q152" s="69"/>
    </row>
    <row r="153" spans="1:17" ht="36.75">
      <c r="A153" s="4" t="s">
        <v>40</v>
      </c>
      <c r="B153" s="16" t="s">
        <v>29</v>
      </c>
      <c r="C153" s="2" t="s">
        <v>68</v>
      </c>
      <c r="D153" s="10">
        <v>0.07</v>
      </c>
      <c r="E153" s="10">
        <v>0.02</v>
      </c>
      <c r="F153" s="10">
        <v>10</v>
      </c>
      <c r="G153" s="12">
        <v>40</v>
      </c>
      <c r="H153" s="10"/>
      <c r="I153" s="10">
        <v>0.03</v>
      </c>
      <c r="J153" s="10"/>
      <c r="K153" s="10"/>
      <c r="L153" s="10">
        <v>10.95</v>
      </c>
      <c r="M153" s="10">
        <v>2.8</v>
      </c>
      <c r="N153" s="10">
        <v>1.4</v>
      </c>
      <c r="O153" s="10">
        <v>0.26</v>
      </c>
      <c r="Q153" s="69"/>
    </row>
    <row r="154" spans="1:17" ht="36">
      <c r="A154" s="49" t="s">
        <v>38</v>
      </c>
      <c r="B154" s="16" t="s">
        <v>31</v>
      </c>
      <c r="C154" s="1">
        <v>25</v>
      </c>
      <c r="D154" s="10">
        <v>1.8999999999999997</v>
      </c>
      <c r="E154" s="10">
        <v>0.19999999999999996</v>
      </c>
      <c r="F154" s="10">
        <v>12.299999999999997</v>
      </c>
      <c r="G154" s="12">
        <v>58.75</v>
      </c>
      <c r="H154" s="10">
        <v>0.027500000000000004</v>
      </c>
      <c r="I154" s="11">
        <v>0</v>
      </c>
      <c r="J154" s="11">
        <v>0</v>
      </c>
      <c r="K154" s="10">
        <v>0.275</v>
      </c>
      <c r="L154" s="10">
        <v>5</v>
      </c>
      <c r="M154" s="10">
        <v>16.25</v>
      </c>
      <c r="N154" s="10">
        <v>3.499999999999999</v>
      </c>
      <c r="O154" s="10">
        <v>0.275</v>
      </c>
      <c r="Q154" s="69"/>
    </row>
    <row r="155" spans="1:17" ht="36">
      <c r="A155" s="49" t="s">
        <v>37</v>
      </c>
      <c r="B155" s="16" t="s">
        <v>32</v>
      </c>
      <c r="C155" s="1">
        <v>20</v>
      </c>
      <c r="D155" s="10">
        <v>1.32</v>
      </c>
      <c r="E155" s="10">
        <v>0.24</v>
      </c>
      <c r="F155" s="10">
        <v>7.920000000000001</v>
      </c>
      <c r="G155" s="12">
        <v>39.6</v>
      </c>
      <c r="H155" s="10">
        <v>0.034</v>
      </c>
      <c r="I155" s="11">
        <v>0</v>
      </c>
      <c r="J155" s="11">
        <v>0</v>
      </c>
      <c r="K155" s="10">
        <v>0.27999999999999997</v>
      </c>
      <c r="L155" s="10">
        <v>5.800000000000001</v>
      </c>
      <c r="M155" s="10">
        <v>30</v>
      </c>
      <c r="N155" s="10">
        <v>9.4</v>
      </c>
      <c r="O155" s="10">
        <v>0.78</v>
      </c>
      <c r="Q155" s="69"/>
    </row>
    <row r="156" spans="1:17" ht="15.75">
      <c r="A156" s="6"/>
      <c r="B156" s="8" t="s">
        <v>15</v>
      </c>
      <c r="C156" s="9">
        <v>590</v>
      </c>
      <c r="D156" s="13">
        <f>SUM(D150:D155)</f>
        <v>18.483999999999998</v>
      </c>
      <c r="E156" s="13">
        <f aca="true" t="shared" si="13" ref="E156:Q156">SUM(E150:E155)</f>
        <v>20.429999999999996</v>
      </c>
      <c r="F156" s="13">
        <f t="shared" si="13"/>
        <v>79.58200000000001</v>
      </c>
      <c r="G156" s="13">
        <f t="shared" si="13"/>
        <v>575.75</v>
      </c>
      <c r="H156" s="13">
        <f t="shared" si="13"/>
        <v>0.35550000000000004</v>
      </c>
      <c r="I156" s="13">
        <f t="shared" si="13"/>
        <v>10.03</v>
      </c>
      <c r="J156" s="13">
        <f t="shared" si="13"/>
        <v>20</v>
      </c>
      <c r="K156" s="13">
        <f t="shared" si="13"/>
        <v>4.319000000000001</v>
      </c>
      <c r="L156" s="13">
        <f t="shared" si="13"/>
        <v>72.318</v>
      </c>
      <c r="M156" s="13">
        <f t="shared" si="13"/>
        <v>418.984</v>
      </c>
      <c r="N156" s="13">
        <f t="shared" si="13"/>
        <v>191.36</v>
      </c>
      <c r="O156" s="13">
        <f t="shared" si="13"/>
        <v>10.647</v>
      </c>
      <c r="P156" s="13">
        <f t="shared" si="13"/>
        <v>0</v>
      </c>
      <c r="Q156" s="13">
        <f t="shared" si="13"/>
        <v>0</v>
      </c>
    </row>
    <row r="157" spans="1:17" ht="15.75">
      <c r="A157" s="6"/>
      <c r="B157" s="8" t="s">
        <v>216</v>
      </c>
      <c r="C157" s="9">
        <f>C114+C122+C131+C139+C147+C156</f>
        <v>3275</v>
      </c>
      <c r="D157" s="9">
        <f aca="true" t="shared" si="14" ref="D157:O157">D114+D122+D131+D139+D147+D156</f>
        <v>110.1998</v>
      </c>
      <c r="E157" s="9">
        <f t="shared" si="14"/>
        <v>112.62809999999999</v>
      </c>
      <c r="F157" s="9">
        <f t="shared" si="14"/>
        <v>467.5956</v>
      </c>
      <c r="G157" s="9">
        <f t="shared" si="14"/>
        <v>3274.7500000000005</v>
      </c>
      <c r="H157" s="9">
        <f t="shared" si="14"/>
        <v>1.5170666666666666</v>
      </c>
      <c r="I157" s="9">
        <f t="shared" si="14"/>
        <v>180.09150000000002</v>
      </c>
      <c r="J157" s="9">
        <f t="shared" si="14"/>
        <v>193</v>
      </c>
      <c r="K157" s="9">
        <f t="shared" si="14"/>
        <v>86.59549999999999</v>
      </c>
      <c r="L157" s="9">
        <f t="shared" si="14"/>
        <v>698.7901666666668</v>
      </c>
      <c r="M157" s="9">
        <f t="shared" si="14"/>
        <v>1776.884483333333</v>
      </c>
      <c r="N157" s="9">
        <f t="shared" si="14"/>
        <v>536.8529333333333</v>
      </c>
      <c r="O157" s="9">
        <f t="shared" si="14"/>
        <v>34.21436666666667</v>
      </c>
      <c r="P157" s="46"/>
      <c r="Q157" s="46"/>
    </row>
    <row r="158" spans="1:15" ht="15.75">
      <c r="A158" s="126"/>
      <c r="B158" s="130" t="s">
        <v>130</v>
      </c>
      <c r="C158" s="109">
        <f aca="true" t="shared" si="15" ref="C158:O158">C58+C66+C75+C84+C101+C92+C156+C122+C131+C139+C147+C114</f>
        <v>6485</v>
      </c>
      <c r="D158" s="127">
        <f t="shared" si="15"/>
        <v>224.0624</v>
      </c>
      <c r="E158" s="127">
        <f t="shared" si="15"/>
        <v>226.28266153846153</v>
      </c>
      <c r="F158" s="127">
        <f t="shared" si="15"/>
        <v>931.1539367521367</v>
      </c>
      <c r="G158" s="127">
        <f t="shared" si="15"/>
        <v>6582.271196581197</v>
      </c>
      <c r="H158" s="127">
        <f t="shared" si="15"/>
        <v>3.5072991452991453</v>
      </c>
      <c r="I158" s="127">
        <f t="shared" si="15"/>
        <v>239.50113333333334</v>
      </c>
      <c r="J158" s="127">
        <f t="shared" si="15"/>
        <v>467.2070085470085</v>
      </c>
      <c r="K158" s="127">
        <f t="shared" si="15"/>
        <v>179.051764957265</v>
      </c>
      <c r="L158" s="127">
        <f t="shared" si="15"/>
        <v>1533.6869794871793</v>
      </c>
      <c r="M158" s="127">
        <f t="shared" si="15"/>
        <v>3726.545431623932</v>
      </c>
      <c r="N158" s="127">
        <f t="shared" si="15"/>
        <v>1140.7275111111112</v>
      </c>
      <c r="O158" s="127">
        <f t="shared" si="15"/>
        <v>70.0159794871795</v>
      </c>
    </row>
    <row r="159" spans="1:16" ht="15.75">
      <c r="A159" s="126"/>
      <c r="B159" s="130" t="s">
        <v>131</v>
      </c>
      <c r="C159" s="129">
        <f aca="true" t="shared" si="16" ref="C159:O159">C158/12</f>
        <v>540.4166666666666</v>
      </c>
      <c r="D159" s="127">
        <f t="shared" si="16"/>
        <v>18.671866666666666</v>
      </c>
      <c r="E159" s="127">
        <f t="shared" si="16"/>
        <v>18.85688846153846</v>
      </c>
      <c r="F159" s="127">
        <f t="shared" si="16"/>
        <v>77.5961613960114</v>
      </c>
      <c r="G159" s="127">
        <f t="shared" si="16"/>
        <v>548.5225997150998</v>
      </c>
      <c r="H159" s="127">
        <f t="shared" si="16"/>
        <v>0.2922749287749288</v>
      </c>
      <c r="I159" s="127">
        <f t="shared" si="16"/>
        <v>19.95842777777778</v>
      </c>
      <c r="J159" s="127">
        <f t="shared" si="16"/>
        <v>38.93391737891738</v>
      </c>
      <c r="K159" s="127">
        <f t="shared" si="16"/>
        <v>14.920980413105417</v>
      </c>
      <c r="L159" s="127">
        <f t="shared" si="16"/>
        <v>127.80724829059828</v>
      </c>
      <c r="M159" s="127">
        <f t="shared" si="16"/>
        <v>310.54545263532765</v>
      </c>
      <c r="N159" s="127">
        <f t="shared" si="16"/>
        <v>95.06062592592593</v>
      </c>
      <c r="O159" s="127">
        <f t="shared" si="16"/>
        <v>5.834664957264958</v>
      </c>
      <c r="P159" s="131">
        <v>0.25</v>
      </c>
    </row>
    <row r="165" ht="15">
      <c r="Q165" s="69"/>
    </row>
  </sheetData>
  <sheetProtection/>
  <autoFilter ref="A2:A172"/>
  <mergeCells count="25">
    <mergeCell ref="A2:A48"/>
    <mergeCell ref="B20:K20"/>
    <mergeCell ref="B21:K21"/>
    <mergeCell ref="B69:O69"/>
    <mergeCell ref="B50:O50"/>
    <mergeCell ref="A68:O68"/>
    <mergeCell ref="B51:O51"/>
    <mergeCell ref="B47:O47"/>
    <mergeCell ref="K48:O48"/>
    <mergeCell ref="B2:O3"/>
    <mergeCell ref="B22:K22"/>
    <mergeCell ref="B149:O149"/>
    <mergeCell ref="B141:O141"/>
    <mergeCell ref="B133:O133"/>
    <mergeCell ref="B124:O124"/>
    <mergeCell ref="B116:O116"/>
    <mergeCell ref="C77:O77"/>
    <mergeCell ref="A85:O85"/>
    <mergeCell ref="B86:O86"/>
    <mergeCell ref="A115:O115"/>
    <mergeCell ref="B108:O108"/>
    <mergeCell ref="B94:O94"/>
    <mergeCell ref="B60:O60"/>
    <mergeCell ref="B107:O107"/>
    <mergeCell ref="A76:O7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1"/>
  <sheetViews>
    <sheetView zoomScalePageLayoutView="0" workbookViewId="0" topLeftCell="A95">
      <selection activeCell="B162" sqref="B162"/>
    </sheetView>
  </sheetViews>
  <sheetFormatPr defaultColWidth="9.140625" defaultRowHeight="15"/>
  <cols>
    <col min="1" max="1" width="28.7109375" style="128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68" hidden="1" customWidth="1"/>
    <col min="18" max="18" width="9.140625" style="67" customWidth="1"/>
  </cols>
  <sheetData>
    <row r="2" spans="1:15" ht="15">
      <c r="A2" s="228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">
      <c r="A3" s="228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8">
      <c r="A4" s="228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8">
      <c r="A5" s="228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8">
      <c r="A6" s="228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8">
      <c r="A7" s="228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8">
      <c r="A8" s="228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8">
      <c r="A9" s="228"/>
      <c r="M9" s="71"/>
      <c r="N9" s="71"/>
      <c r="O9" s="71"/>
    </row>
    <row r="10" spans="1:15" ht="18">
      <c r="A10" s="228"/>
      <c r="M10" s="71"/>
      <c r="N10" s="71"/>
      <c r="O10" s="71"/>
    </row>
    <row r="11" spans="1:15" ht="18">
      <c r="A11" s="228"/>
      <c r="M11" s="71"/>
      <c r="N11" s="71"/>
      <c r="O11" s="71"/>
    </row>
    <row r="12" spans="1:15" ht="18">
      <c r="A12" s="228"/>
      <c r="B12" s="124" t="s">
        <v>117</v>
      </c>
      <c r="C12" s="52"/>
      <c r="D12" s="53"/>
      <c r="E12" s="53"/>
      <c r="H12" s="47"/>
      <c r="I12" s="54" t="s">
        <v>54</v>
      </c>
      <c r="J12" s="54"/>
      <c r="K12" s="54"/>
      <c r="M12" s="71"/>
      <c r="N12" s="71"/>
      <c r="O12" s="71"/>
    </row>
    <row r="13" spans="1:15" ht="18">
      <c r="A13" s="228"/>
      <c r="B13" s="125" t="s">
        <v>118</v>
      </c>
      <c r="C13" s="52"/>
      <c r="D13" s="53"/>
      <c r="E13" s="53"/>
      <c r="H13" s="47"/>
      <c r="I13" s="54" t="s">
        <v>141</v>
      </c>
      <c r="J13" s="54"/>
      <c r="K13" s="54"/>
      <c r="M13" s="71"/>
      <c r="N13" s="71"/>
      <c r="O13" s="71"/>
    </row>
    <row r="14" spans="1:15" ht="18">
      <c r="A14" s="228"/>
      <c r="B14" s="65"/>
      <c r="C14" s="55"/>
      <c r="D14" s="53"/>
      <c r="E14" s="53"/>
      <c r="H14" s="47"/>
      <c r="L14" s="53"/>
      <c r="M14" s="71"/>
      <c r="N14" s="71"/>
      <c r="O14" s="71"/>
    </row>
    <row r="15" spans="1:15" ht="18">
      <c r="A15" s="228"/>
      <c r="B15" s="64" t="s">
        <v>119</v>
      </c>
      <c r="C15" s="52"/>
      <c r="D15" s="53"/>
      <c r="E15" s="53"/>
      <c r="H15" s="47"/>
      <c r="I15" s="56" t="s">
        <v>142</v>
      </c>
      <c r="J15" s="56"/>
      <c r="K15" s="56"/>
      <c r="L15" s="57"/>
      <c r="M15" s="71"/>
      <c r="N15" s="71"/>
      <c r="O15" s="71"/>
    </row>
    <row r="16" spans="1:15" ht="18">
      <c r="A16" s="228"/>
      <c r="B16" s="52"/>
      <c r="C16" s="52"/>
      <c r="D16" s="53"/>
      <c r="E16" s="53"/>
      <c r="F16" s="53"/>
      <c r="G16" s="53"/>
      <c r="H16" s="53"/>
      <c r="I16" s="53"/>
      <c r="J16" s="58"/>
      <c r="K16" s="59"/>
      <c r="L16" s="57"/>
      <c r="M16" s="71"/>
      <c r="N16" s="71"/>
      <c r="O16" s="71"/>
    </row>
    <row r="17" spans="1:15" ht="18">
      <c r="A17" s="228"/>
      <c r="B17" s="60"/>
      <c r="C17" s="51"/>
      <c r="D17" s="53"/>
      <c r="E17" s="53"/>
      <c r="F17" s="53"/>
      <c r="G17" s="53"/>
      <c r="H17" s="47"/>
      <c r="M17" s="71"/>
      <c r="N17" s="71"/>
      <c r="O17" s="71"/>
    </row>
    <row r="18" spans="1:15" ht="18">
      <c r="A18" s="228"/>
      <c r="B18" s="51"/>
      <c r="C18" s="53"/>
      <c r="D18" s="53"/>
      <c r="E18" s="53"/>
      <c r="F18" s="53"/>
      <c r="G18" s="53"/>
      <c r="H18" s="53"/>
      <c r="I18" s="53"/>
      <c r="J18" s="58"/>
      <c r="K18" s="58"/>
      <c r="L18" s="61"/>
      <c r="M18" s="71"/>
      <c r="N18" s="71"/>
      <c r="O18" s="71"/>
    </row>
    <row r="19" spans="1:15" ht="18">
      <c r="A19" s="228"/>
      <c r="B19" s="51"/>
      <c r="C19" s="53"/>
      <c r="D19" s="53"/>
      <c r="E19" s="53"/>
      <c r="F19" s="53"/>
      <c r="G19" s="53"/>
      <c r="H19" s="53"/>
      <c r="I19" s="53"/>
      <c r="J19" s="58"/>
      <c r="K19" s="58"/>
      <c r="L19" s="61"/>
      <c r="M19" s="71"/>
      <c r="N19" s="71"/>
      <c r="O19" s="71"/>
    </row>
    <row r="20" spans="1:15" ht="34.5">
      <c r="A20" s="228"/>
      <c r="B20" s="229" t="s">
        <v>191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71"/>
      <c r="N20" s="71"/>
      <c r="O20" s="71"/>
    </row>
    <row r="21" spans="1:15" ht="18.75">
      <c r="A21" s="228"/>
      <c r="B21" s="234" t="s">
        <v>56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71"/>
      <c r="N21" s="71"/>
      <c r="O21" s="71"/>
    </row>
    <row r="22" spans="1:15" ht="18.75">
      <c r="A22" s="228"/>
      <c r="B22" s="234" t="s">
        <v>55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71"/>
      <c r="N22" s="71"/>
      <c r="O22" s="71"/>
    </row>
    <row r="23" spans="1:15" ht="18.75">
      <c r="A23" s="228"/>
      <c r="B23" s="66"/>
      <c r="C23" s="66"/>
      <c r="D23" s="66"/>
      <c r="E23" s="66"/>
      <c r="F23" s="66"/>
      <c r="G23" s="66"/>
      <c r="H23" s="66"/>
      <c r="I23" s="66"/>
      <c r="J23" s="66"/>
      <c r="K23" s="66"/>
      <c r="M23" s="71"/>
      <c r="N23" s="71"/>
      <c r="O23" s="71"/>
    </row>
    <row r="24" spans="1:15" ht="18">
      <c r="A24" s="228"/>
      <c r="M24" s="71"/>
      <c r="N24" s="71"/>
      <c r="O24" s="71"/>
    </row>
    <row r="25" spans="1:15" ht="18">
      <c r="A25" s="228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8">
      <c r="A26" s="228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18">
      <c r="A27" s="22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8">
      <c r="A28" s="228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8">
      <c r="A29" s="228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8">
      <c r="A30" s="228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8">
      <c r="A31" s="228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8">
      <c r="A32" s="228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8">
      <c r="A33" s="228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8">
      <c r="A34" s="228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8">
      <c r="A35" s="228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8">
      <c r="A36" s="228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18">
      <c r="A37" s="228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18">
      <c r="A38" s="228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8">
      <c r="A39" s="22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8">
      <c r="A40" s="228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8">
      <c r="A41" s="228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8">
      <c r="A42" s="22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8">
      <c r="A43" s="228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8">
      <c r="A44" s="22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8">
      <c r="A45" s="22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8">
      <c r="A46" s="228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8">
      <c r="A47" s="228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8">
      <c r="A48" s="228"/>
      <c r="B48" s="222" t="s">
        <v>50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</row>
    <row r="49" spans="1:15" ht="15">
      <c r="A49" s="228"/>
      <c r="B49" s="235" t="s">
        <v>134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</row>
    <row r="50" ht="15">
      <c r="A50" s="228"/>
    </row>
    <row r="51" spans="1:15" ht="25.5">
      <c r="A51" s="6" t="s">
        <v>25</v>
      </c>
      <c r="B51" s="14" t="s">
        <v>0</v>
      </c>
      <c r="C51" s="14" t="s">
        <v>27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.75">
      <c r="A52" s="95"/>
      <c r="B52" s="217" t="s">
        <v>26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1:15" ht="15.75">
      <c r="A53" s="22"/>
      <c r="B53" s="217" t="s">
        <v>14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ht="39">
      <c r="A54" s="78" t="s">
        <v>140</v>
      </c>
      <c r="B54" s="16" t="s">
        <v>138</v>
      </c>
      <c r="C54" s="142">
        <v>100</v>
      </c>
      <c r="D54" s="141">
        <v>1.062</v>
      </c>
      <c r="E54" s="141">
        <v>0.17200000000000001</v>
      </c>
      <c r="F54" s="141">
        <v>8.520000000000001</v>
      </c>
      <c r="G54" s="141">
        <v>39.900000000000006</v>
      </c>
      <c r="H54" s="141">
        <v>0.052000000000000005</v>
      </c>
      <c r="I54" s="141">
        <v>4.375</v>
      </c>
      <c r="J54" s="141">
        <v>0</v>
      </c>
      <c r="K54" s="141">
        <v>0.34500000000000003</v>
      </c>
      <c r="L54" s="141">
        <v>23.992</v>
      </c>
      <c r="M54" s="141">
        <v>44.528</v>
      </c>
      <c r="N54" s="141">
        <v>30.385000000000005</v>
      </c>
      <c r="O54" s="141">
        <v>1.0650000000000002</v>
      </c>
    </row>
    <row r="55" spans="1:15" ht="28.5">
      <c r="A55" s="96" t="s">
        <v>74</v>
      </c>
      <c r="B55" s="7" t="s">
        <v>205</v>
      </c>
      <c r="C55" s="2" t="s">
        <v>206</v>
      </c>
      <c r="D55" s="39">
        <v>15.1</v>
      </c>
      <c r="E55" s="39">
        <v>20.93</v>
      </c>
      <c r="F55" s="39">
        <v>40.120000000000005</v>
      </c>
      <c r="G55" s="39">
        <v>387.29999999999995</v>
      </c>
      <c r="H55" s="39">
        <v>0.23700000000000002</v>
      </c>
      <c r="I55" s="39">
        <v>0.81</v>
      </c>
      <c r="J55" s="39">
        <v>32.42</v>
      </c>
      <c r="K55" s="39">
        <v>62.29250000000001</v>
      </c>
      <c r="L55" s="39">
        <v>64.0335</v>
      </c>
      <c r="M55" s="39">
        <v>107.96775</v>
      </c>
      <c r="N55" s="39">
        <v>28.599</v>
      </c>
      <c r="O55" s="39">
        <v>4.102</v>
      </c>
    </row>
    <row r="56" spans="1:15" ht="36.75">
      <c r="A56" s="4" t="s">
        <v>123</v>
      </c>
      <c r="B56" s="16" t="s">
        <v>120</v>
      </c>
      <c r="C56" s="18">
        <v>200</v>
      </c>
      <c r="D56" s="37">
        <v>0.662</v>
      </c>
      <c r="E56" s="37">
        <v>0.09000000000000001</v>
      </c>
      <c r="F56" s="37">
        <v>22.03</v>
      </c>
      <c r="G56" s="37">
        <v>92.9</v>
      </c>
      <c r="H56" s="37">
        <v>0.016</v>
      </c>
      <c r="I56" s="37">
        <v>0.726</v>
      </c>
      <c r="J56" s="37">
        <v>0</v>
      </c>
      <c r="K56" s="37">
        <v>0.508</v>
      </c>
      <c r="L56" s="37">
        <v>32.480000000000004</v>
      </c>
      <c r="M56" s="37">
        <v>23.44</v>
      </c>
      <c r="N56" s="37">
        <v>17.46</v>
      </c>
      <c r="O56" s="37">
        <v>0.6980000000000001</v>
      </c>
    </row>
    <row r="57" spans="1:15" ht="36">
      <c r="A57" s="49" t="s">
        <v>38</v>
      </c>
      <c r="B57" s="7" t="s">
        <v>31</v>
      </c>
      <c r="C57" s="1">
        <v>30</v>
      </c>
      <c r="D57" s="10">
        <v>2.28</v>
      </c>
      <c r="E57" s="10">
        <v>0.23999999999999996</v>
      </c>
      <c r="F57" s="10">
        <v>14.759999999999998</v>
      </c>
      <c r="G57" s="12">
        <v>70.5</v>
      </c>
      <c r="H57" s="10">
        <v>0.033</v>
      </c>
      <c r="I57" s="11">
        <v>0</v>
      </c>
      <c r="J57" s="11">
        <v>0</v>
      </c>
      <c r="K57" s="10">
        <v>0.33</v>
      </c>
      <c r="L57" s="10">
        <v>6</v>
      </c>
      <c r="M57" s="10">
        <v>19.5</v>
      </c>
      <c r="N57" s="10">
        <v>4.199999999999999</v>
      </c>
      <c r="O57" s="10">
        <v>0.33</v>
      </c>
    </row>
    <row r="58" spans="1:15" ht="36">
      <c r="A58" s="49" t="s">
        <v>37</v>
      </c>
      <c r="B58" s="7" t="s">
        <v>32</v>
      </c>
      <c r="C58" s="1">
        <v>35</v>
      </c>
      <c r="D58" s="39">
        <v>2.3100000000000005</v>
      </c>
      <c r="E58" s="39">
        <v>0.42</v>
      </c>
      <c r="F58" s="39">
        <v>13.860000000000001</v>
      </c>
      <c r="G58" s="39">
        <v>69.3</v>
      </c>
      <c r="H58" s="39">
        <v>0.059500000000000004</v>
      </c>
      <c r="I58" s="39">
        <v>0</v>
      </c>
      <c r="J58" s="39">
        <v>0</v>
      </c>
      <c r="K58" s="39">
        <v>0.49</v>
      </c>
      <c r="L58" s="39">
        <v>10.150000000000002</v>
      </c>
      <c r="M58" s="39">
        <v>52.5</v>
      </c>
      <c r="N58" s="39">
        <v>16.45</v>
      </c>
      <c r="O58" s="39">
        <v>1.365</v>
      </c>
    </row>
    <row r="59" spans="1:17" ht="15.75">
      <c r="A59" s="21"/>
      <c r="B59" s="19" t="s">
        <v>15</v>
      </c>
      <c r="C59" s="20">
        <v>610</v>
      </c>
      <c r="D59" s="26">
        <f>SUM(D54:D58)</f>
        <v>21.414</v>
      </c>
      <c r="E59" s="26">
        <f aca="true" t="shared" si="0" ref="E59:O59">SUM(E54:E58)</f>
        <v>21.852</v>
      </c>
      <c r="F59" s="26">
        <f t="shared" si="0"/>
        <v>99.29</v>
      </c>
      <c r="G59" s="26">
        <f t="shared" si="0"/>
        <v>659.8999999999999</v>
      </c>
      <c r="H59" s="26">
        <f t="shared" si="0"/>
        <v>0.3975000000000001</v>
      </c>
      <c r="I59" s="26">
        <f t="shared" si="0"/>
        <v>5.9110000000000005</v>
      </c>
      <c r="J59" s="26">
        <f t="shared" si="0"/>
        <v>32.42</v>
      </c>
      <c r="K59" s="26">
        <f t="shared" si="0"/>
        <v>63.96550000000001</v>
      </c>
      <c r="L59" s="26">
        <f t="shared" si="0"/>
        <v>136.65550000000002</v>
      </c>
      <c r="M59" s="26">
        <f t="shared" si="0"/>
        <v>247.93574999999998</v>
      </c>
      <c r="N59" s="26">
        <f t="shared" si="0"/>
        <v>97.09400000000002</v>
      </c>
      <c r="O59" s="26">
        <f t="shared" si="0"/>
        <v>7.560000000000001</v>
      </c>
      <c r="P59" s="26" t="e">
        <f>P54+#REF!+P55+P56+P57+P58</f>
        <v>#REF!</v>
      </c>
      <c r="Q59" s="26" t="e">
        <f>Q54+#REF!+Q55+Q56+Q57+Q58</f>
        <v>#REF!</v>
      </c>
    </row>
    <row r="60" spans="1:15" ht="15.7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5.75">
      <c r="A61" s="95"/>
      <c r="B61" s="217" t="s">
        <v>16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1:15" ht="36">
      <c r="A62" s="49" t="s">
        <v>64</v>
      </c>
      <c r="B62" s="7" t="s">
        <v>48</v>
      </c>
      <c r="C62" s="3" t="s">
        <v>73</v>
      </c>
      <c r="D62" s="39">
        <v>2.63</v>
      </c>
      <c r="E62" s="39">
        <v>2.66</v>
      </c>
      <c r="F62" s="39">
        <v>0</v>
      </c>
      <c r="G62" s="39">
        <v>34.333333333333336</v>
      </c>
      <c r="H62" s="39">
        <v>0.0033333333333333335</v>
      </c>
      <c r="I62" s="39">
        <v>0.06999999999999999</v>
      </c>
      <c r="J62" s="39">
        <v>21</v>
      </c>
      <c r="K62" s="39">
        <v>0.04</v>
      </c>
      <c r="L62" s="39">
        <v>100</v>
      </c>
      <c r="M62" s="39">
        <v>60</v>
      </c>
      <c r="N62" s="39">
        <v>5.5</v>
      </c>
      <c r="O62" s="39">
        <v>0.06999999999999999</v>
      </c>
    </row>
    <row r="63" spans="1:15" ht="36">
      <c r="A63" s="49" t="s">
        <v>146</v>
      </c>
      <c r="B63" s="7" t="s">
        <v>145</v>
      </c>
      <c r="C63" s="1" t="s">
        <v>24</v>
      </c>
      <c r="D63" s="39">
        <v>9.45</v>
      </c>
      <c r="E63" s="39">
        <v>11.71</v>
      </c>
      <c r="F63" s="39">
        <v>22.89</v>
      </c>
      <c r="G63" s="39">
        <v>221</v>
      </c>
      <c r="H63" s="39">
        <v>0.03</v>
      </c>
      <c r="I63" s="39">
        <v>0.92</v>
      </c>
      <c r="J63" s="80"/>
      <c r="K63" s="39">
        <v>2.61</v>
      </c>
      <c r="L63" s="39">
        <v>21.81</v>
      </c>
      <c r="M63" s="39">
        <v>154.15</v>
      </c>
      <c r="N63" s="39">
        <v>22.03</v>
      </c>
      <c r="O63" s="39">
        <v>3.06</v>
      </c>
    </row>
    <row r="64" spans="1:15" ht="36.75">
      <c r="A64" s="4" t="s">
        <v>116</v>
      </c>
      <c r="B64" s="7" t="s">
        <v>39</v>
      </c>
      <c r="C64" s="2" t="s">
        <v>98</v>
      </c>
      <c r="D64" s="39">
        <v>5.5479520958084</v>
      </c>
      <c r="E64" s="39">
        <v>6.93065868263473</v>
      </c>
      <c r="F64" s="39">
        <v>37.7149221556886</v>
      </c>
      <c r="G64" s="39">
        <v>276.5604790419162</v>
      </c>
      <c r="H64" s="39">
        <v>0.252</v>
      </c>
      <c r="I64" s="39">
        <v>0</v>
      </c>
      <c r="J64" s="39">
        <v>11.976047904191617</v>
      </c>
      <c r="K64" s="39">
        <v>0.5009341317365269</v>
      </c>
      <c r="L64" s="39">
        <v>29.506562874251497</v>
      </c>
      <c r="M64" s="39">
        <v>249.71820359281438</v>
      </c>
      <c r="N64" s="39">
        <v>168.624</v>
      </c>
      <c r="O64" s="39">
        <v>5.657988023952097</v>
      </c>
    </row>
    <row r="65" spans="1:15" ht="36">
      <c r="A65" s="49" t="s">
        <v>45</v>
      </c>
      <c r="B65" s="7" t="s">
        <v>35</v>
      </c>
      <c r="C65" s="1" t="s">
        <v>69</v>
      </c>
      <c r="D65" s="39">
        <v>0.13</v>
      </c>
      <c r="E65" s="39">
        <v>0.02</v>
      </c>
      <c r="F65" s="39">
        <v>10.2</v>
      </c>
      <c r="G65" s="39">
        <v>42</v>
      </c>
      <c r="H65" s="39"/>
      <c r="I65" s="39">
        <v>2.83</v>
      </c>
      <c r="J65" s="39"/>
      <c r="K65" s="39">
        <v>0.01</v>
      </c>
      <c r="L65" s="39">
        <v>14.05</v>
      </c>
      <c r="M65" s="39">
        <v>4.4</v>
      </c>
      <c r="N65" s="39">
        <v>2.4</v>
      </c>
      <c r="O65" s="39">
        <v>0.34</v>
      </c>
    </row>
    <row r="66" spans="1:15" ht="36">
      <c r="A66" s="49" t="s">
        <v>38</v>
      </c>
      <c r="B66" s="16" t="s">
        <v>31</v>
      </c>
      <c r="C66" s="1">
        <v>20</v>
      </c>
      <c r="D66" s="10">
        <v>1.5199999999999998</v>
      </c>
      <c r="E66" s="10">
        <v>0.15999999999999998</v>
      </c>
      <c r="F66" s="10">
        <v>9.839999999999998</v>
      </c>
      <c r="G66" s="12">
        <v>47</v>
      </c>
      <c r="H66" s="10">
        <v>0.022000000000000002</v>
      </c>
      <c r="I66" s="11">
        <v>0</v>
      </c>
      <c r="J66" s="11">
        <v>0</v>
      </c>
      <c r="K66" s="10">
        <v>0.22</v>
      </c>
      <c r="L66" s="10">
        <v>4</v>
      </c>
      <c r="M66" s="10">
        <v>13</v>
      </c>
      <c r="N66" s="10">
        <v>2.7999999999999994</v>
      </c>
      <c r="O66" s="10">
        <v>0.22</v>
      </c>
    </row>
    <row r="67" spans="1:15" ht="36">
      <c r="A67" s="49" t="s">
        <v>37</v>
      </c>
      <c r="B67" s="16" t="s">
        <v>32</v>
      </c>
      <c r="C67" s="17">
        <v>40</v>
      </c>
      <c r="D67" s="37">
        <v>2.64</v>
      </c>
      <c r="E67" s="37">
        <v>0.48</v>
      </c>
      <c r="F67" s="37">
        <v>15.840000000000002</v>
      </c>
      <c r="G67" s="37">
        <v>79.2</v>
      </c>
      <c r="H67" s="37">
        <v>0.068</v>
      </c>
      <c r="I67" s="37">
        <v>0</v>
      </c>
      <c r="J67" s="37">
        <v>0</v>
      </c>
      <c r="K67" s="37">
        <v>0.5599999999999999</v>
      </c>
      <c r="L67" s="37">
        <v>11.600000000000001</v>
      </c>
      <c r="M67" s="37">
        <v>60</v>
      </c>
      <c r="N67" s="37">
        <v>18.8</v>
      </c>
      <c r="O67" s="37">
        <v>1.56</v>
      </c>
    </row>
    <row r="68" spans="1:17" ht="15.75">
      <c r="A68" s="21"/>
      <c r="B68" s="19" t="s">
        <v>15</v>
      </c>
      <c r="C68" s="20">
        <v>553</v>
      </c>
      <c r="D68" s="26">
        <f>SUM(D62:D67)</f>
        <v>21.917952095808396</v>
      </c>
      <c r="E68" s="26">
        <f aca="true" t="shared" si="1" ref="E68:O68">SUM(E62:E67)</f>
        <v>21.960658682634733</v>
      </c>
      <c r="F68" s="26">
        <f t="shared" si="1"/>
        <v>96.48492215568861</v>
      </c>
      <c r="G68" s="26">
        <f t="shared" si="1"/>
        <v>700.0938123752496</v>
      </c>
      <c r="H68" s="26">
        <f t="shared" si="1"/>
        <v>0.37533333333333335</v>
      </c>
      <c r="I68" s="26">
        <f t="shared" si="1"/>
        <v>3.8200000000000003</v>
      </c>
      <c r="J68" s="26">
        <f t="shared" si="1"/>
        <v>32.97604790419162</v>
      </c>
      <c r="K68" s="26">
        <f t="shared" si="1"/>
        <v>3.940934131736527</v>
      </c>
      <c r="L68" s="26">
        <f t="shared" si="1"/>
        <v>180.9665628742515</v>
      </c>
      <c r="M68" s="26">
        <f t="shared" si="1"/>
        <v>541.2682035928144</v>
      </c>
      <c r="N68" s="26">
        <f t="shared" si="1"/>
        <v>220.15400000000002</v>
      </c>
      <c r="O68" s="26">
        <f t="shared" si="1"/>
        <v>10.907988023952097</v>
      </c>
      <c r="P68" s="131">
        <v>0.25</v>
      </c>
      <c r="Q68" s="69">
        <v>0.25</v>
      </c>
    </row>
    <row r="69" spans="1:15" ht="15.75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</row>
    <row r="70" spans="1:15" ht="15.75">
      <c r="A70" s="95"/>
      <c r="B70" s="217" t="s">
        <v>17</v>
      </c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</row>
    <row r="71" spans="1:15" ht="36">
      <c r="A71" s="49" t="s">
        <v>110</v>
      </c>
      <c r="B71" s="7" t="s">
        <v>197</v>
      </c>
      <c r="C71" s="18" t="s">
        <v>105</v>
      </c>
      <c r="D71" s="37">
        <v>12.0024</v>
      </c>
      <c r="E71" s="37">
        <v>10.0406</v>
      </c>
      <c r="F71" s="37">
        <v>8.6</v>
      </c>
      <c r="G71" s="37">
        <v>195.1</v>
      </c>
      <c r="H71" s="37">
        <v>0.10400000000000001</v>
      </c>
      <c r="I71" s="37">
        <v>3.035</v>
      </c>
      <c r="J71" s="37">
        <v>64.92</v>
      </c>
      <c r="K71" s="37">
        <v>1.702</v>
      </c>
      <c r="L71" s="37">
        <v>47.546</v>
      </c>
      <c r="M71" s="37">
        <v>162.008</v>
      </c>
      <c r="N71" s="37">
        <v>24.734</v>
      </c>
      <c r="O71" s="37">
        <v>1.6456</v>
      </c>
    </row>
    <row r="72" spans="1:17" ht="24.75">
      <c r="A72" s="4" t="s">
        <v>58</v>
      </c>
      <c r="B72" s="16" t="s">
        <v>57</v>
      </c>
      <c r="C72" s="18">
        <v>200</v>
      </c>
      <c r="D72" s="37">
        <v>4.19</v>
      </c>
      <c r="E72" s="37">
        <v>8.7222222222222</v>
      </c>
      <c r="F72" s="37">
        <v>45.87</v>
      </c>
      <c r="G72" s="37">
        <v>256.822222222222</v>
      </c>
      <c r="H72" s="37">
        <v>0.034</v>
      </c>
      <c r="I72" s="37">
        <v>0</v>
      </c>
      <c r="J72" s="37">
        <v>0</v>
      </c>
      <c r="K72" s="37">
        <v>0.37599999999999995</v>
      </c>
      <c r="L72" s="37">
        <v>1.8199999999999998</v>
      </c>
      <c r="M72" s="37">
        <v>81.26</v>
      </c>
      <c r="N72" s="37">
        <v>21.78</v>
      </c>
      <c r="O72" s="37">
        <v>0.7019999999999998</v>
      </c>
      <c r="P72">
        <v>0</v>
      </c>
      <c r="Q72" s="68">
        <v>0</v>
      </c>
    </row>
    <row r="73" spans="1:15" ht="36.75">
      <c r="A73" s="4" t="s">
        <v>40</v>
      </c>
      <c r="B73" s="16" t="s">
        <v>29</v>
      </c>
      <c r="C73" s="18" t="s">
        <v>68</v>
      </c>
      <c r="D73" s="37">
        <v>0.07</v>
      </c>
      <c r="E73" s="37">
        <v>0.02</v>
      </c>
      <c r="F73" s="37">
        <v>10</v>
      </c>
      <c r="G73" s="37">
        <v>40</v>
      </c>
      <c r="H73" s="37"/>
      <c r="I73" s="37">
        <v>0.03</v>
      </c>
      <c r="J73" s="37"/>
      <c r="K73" s="37"/>
      <c r="L73" s="37">
        <v>10.95</v>
      </c>
      <c r="M73" s="37">
        <v>2.8</v>
      </c>
      <c r="N73" s="37">
        <v>1.4</v>
      </c>
      <c r="O73" s="37">
        <v>0.26</v>
      </c>
    </row>
    <row r="74" spans="1:15" ht="36">
      <c r="A74" s="49" t="s">
        <v>37</v>
      </c>
      <c r="B74" s="16" t="s">
        <v>32</v>
      </c>
      <c r="C74" s="17">
        <v>40</v>
      </c>
      <c r="D74" s="37">
        <v>2.64</v>
      </c>
      <c r="E74" s="37">
        <v>0.48</v>
      </c>
      <c r="F74" s="37">
        <v>15.840000000000002</v>
      </c>
      <c r="G74" s="37">
        <v>79.2</v>
      </c>
      <c r="H74" s="37">
        <v>0.068</v>
      </c>
      <c r="I74" s="37">
        <v>0</v>
      </c>
      <c r="J74" s="37">
        <v>0</v>
      </c>
      <c r="K74" s="37">
        <v>0.5599999999999999</v>
      </c>
      <c r="L74" s="37">
        <v>11.600000000000001</v>
      </c>
      <c r="M74" s="37">
        <v>60</v>
      </c>
      <c r="N74" s="37">
        <v>18.8</v>
      </c>
      <c r="O74" s="37">
        <v>1.56</v>
      </c>
    </row>
    <row r="75" spans="1:17" ht="15.75">
      <c r="A75" s="21"/>
      <c r="B75" s="19" t="s">
        <v>15</v>
      </c>
      <c r="C75" s="20">
        <v>550</v>
      </c>
      <c r="D75" s="26">
        <f>SUM(D71:D74)</f>
        <v>18.9024</v>
      </c>
      <c r="E75" s="26">
        <f aca="true" t="shared" si="2" ref="E75:O75">SUM(E71:E74)</f>
        <v>19.262822222222198</v>
      </c>
      <c r="F75" s="26">
        <f t="shared" si="2"/>
        <v>80.31</v>
      </c>
      <c r="G75" s="26">
        <f t="shared" si="2"/>
        <v>571.122222222222</v>
      </c>
      <c r="H75" s="26">
        <f t="shared" si="2"/>
        <v>0.20600000000000002</v>
      </c>
      <c r="I75" s="26">
        <f t="shared" si="2"/>
        <v>3.065</v>
      </c>
      <c r="J75" s="26">
        <f t="shared" si="2"/>
        <v>64.92</v>
      </c>
      <c r="K75" s="26">
        <f t="shared" si="2"/>
        <v>2.638</v>
      </c>
      <c r="L75" s="26">
        <f t="shared" si="2"/>
        <v>71.916</v>
      </c>
      <c r="M75" s="26">
        <f t="shared" si="2"/>
        <v>306.06800000000004</v>
      </c>
      <c r="N75" s="26">
        <f t="shared" si="2"/>
        <v>66.714</v>
      </c>
      <c r="O75" s="26">
        <f t="shared" si="2"/>
        <v>4.1676</v>
      </c>
      <c r="P75" s="131">
        <v>0.25</v>
      </c>
      <c r="Q75" s="69">
        <v>0.25</v>
      </c>
    </row>
    <row r="76" spans="1:17" ht="15.75">
      <c r="A76" s="31"/>
      <c r="B76" s="32"/>
      <c r="C76" s="33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131"/>
      <c r="Q76" s="69"/>
    </row>
    <row r="77" spans="1:17" ht="15.75">
      <c r="A77" s="31"/>
      <c r="B77" s="32"/>
      <c r="C77" s="3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>
        <f>P72/0.9</f>
        <v>0</v>
      </c>
      <c r="Q77" s="42">
        <f>Q72/0.9</f>
        <v>0</v>
      </c>
    </row>
    <row r="78" spans="1:17" ht="15.75">
      <c r="A78" s="31"/>
      <c r="B78" s="32"/>
      <c r="C78" s="3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131"/>
      <c r="Q78" s="69"/>
    </row>
    <row r="79" spans="1:15" ht="15.75">
      <c r="A79" s="31"/>
      <c r="B79" s="32"/>
      <c r="C79" s="3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5.75">
      <c r="A80" s="95"/>
      <c r="B80" s="43" t="s">
        <v>19</v>
      </c>
      <c r="C80" s="225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7"/>
    </row>
    <row r="81" spans="1:15" ht="39">
      <c r="A81" s="78" t="s">
        <v>155</v>
      </c>
      <c r="B81" s="83" t="s">
        <v>154</v>
      </c>
      <c r="C81" s="84">
        <v>100</v>
      </c>
      <c r="D81" s="85">
        <v>1.312</v>
      </c>
      <c r="E81" s="85">
        <v>3.2490000000000006</v>
      </c>
      <c r="F81" s="85">
        <v>6.466</v>
      </c>
      <c r="G81" s="85">
        <v>60.400000000000006</v>
      </c>
      <c r="H81" s="85">
        <v>0.022000000000000002</v>
      </c>
      <c r="I81" s="85">
        <v>17.098</v>
      </c>
      <c r="J81" s="85">
        <v>0</v>
      </c>
      <c r="K81" s="85">
        <v>8.39</v>
      </c>
      <c r="L81" s="85">
        <v>24.971000000000004</v>
      </c>
      <c r="M81" s="85">
        <v>28.307000000000002</v>
      </c>
      <c r="N81" s="85">
        <v>15.091000000000001</v>
      </c>
      <c r="O81" s="85">
        <v>0.466</v>
      </c>
    </row>
    <row r="82" spans="1:15" ht="36.75">
      <c r="A82" s="4" t="s">
        <v>99</v>
      </c>
      <c r="B82" s="28" t="s">
        <v>100</v>
      </c>
      <c r="C82" s="27" t="s">
        <v>24</v>
      </c>
      <c r="D82" s="37">
        <v>9.15</v>
      </c>
      <c r="E82" s="38">
        <v>5.62</v>
      </c>
      <c r="F82" s="38">
        <v>7.8</v>
      </c>
      <c r="G82" s="37">
        <v>105</v>
      </c>
      <c r="H82" s="37">
        <v>0.05</v>
      </c>
      <c r="I82" s="38">
        <v>3.73</v>
      </c>
      <c r="J82" s="38">
        <v>5.82</v>
      </c>
      <c r="K82" s="38">
        <v>2.52</v>
      </c>
      <c r="L82" s="37">
        <v>39.07</v>
      </c>
      <c r="M82" s="37">
        <v>162.19</v>
      </c>
      <c r="N82" s="37">
        <v>48.53</v>
      </c>
      <c r="O82" s="37">
        <v>0.85</v>
      </c>
    </row>
    <row r="83" spans="1:15" ht="36.75">
      <c r="A83" s="4" t="s">
        <v>43</v>
      </c>
      <c r="B83" s="16" t="s">
        <v>104</v>
      </c>
      <c r="C83" s="18" t="s">
        <v>98</v>
      </c>
      <c r="D83" s="37">
        <v>3.71</v>
      </c>
      <c r="E83" s="38">
        <v>7.95</v>
      </c>
      <c r="F83" s="38">
        <v>24.57</v>
      </c>
      <c r="G83" s="38">
        <v>184.5</v>
      </c>
      <c r="H83" s="37">
        <v>0.16740000000000002</v>
      </c>
      <c r="I83" s="37">
        <v>21.792599999999997</v>
      </c>
      <c r="J83" s="37">
        <v>12</v>
      </c>
      <c r="K83" s="37">
        <v>0.245</v>
      </c>
      <c r="L83" s="37">
        <v>45.09</v>
      </c>
      <c r="M83" s="37">
        <v>104.81</v>
      </c>
      <c r="N83" s="37">
        <v>33.3</v>
      </c>
      <c r="O83" s="37">
        <v>1.16</v>
      </c>
    </row>
    <row r="84" spans="1:15" ht="36">
      <c r="A84" s="49" t="s">
        <v>46</v>
      </c>
      <c r="B84" s="7" t="s">
        <v>33</v>
      </c>
      <c r="C84" s="2">
        <v>200</v>
      </c>
      <c r="D84" s="39">
        <v>0.16000000000000003</v>
      </c>
      <c r="E84" s="39">
        <v>0.16000000000000003</v>
      </c>
      <c r="F84" s="39">
        <v>13.91</v>
      </c>
      <c r="G84" s="39">
        <v>58.74</v>
      </c>
      <c r="H84" s="39">
        <v>0.012</v>
      </c>
      <c r="I84" s="39">
        <v>0.9</v>
      </c>
      <c r="J84" s="39">
        <v>0</v>
      </c>
      <c r="K84" s="39">
        <v>0.08000000000000002</v>
      </c>
      <c r="L84" s="39">
        <v>14.180000000000001</v>
      </c>
      <c r="M84" s="39">
        <v>4.4</v>
      </c>
      <c r="N84" s="39">
        <v>5.140000000000001</v>
      </c>
      <c r="O84" s="39">
        <v>0.952</v>
      </c>
    </row>
    <row r="85" spans="1:15" ht="36">
      <c r="A85" s="49" t="s">
        <v>38</v>
      </c>
      <c r="B85" s="16" t="s">
        <v>31</v>
      </c>
      <c r="C85" s="1">
        <v>30</v>
      </c>
      <c r="D85" s="10">
        <v>2.28</v>
      </c>
      <c r="E85" s="10">
        <v>0.23999999999999996</v>
      </c>
      <c r="F85" s="10">
        <v>14.759999999999998</v>
      </c>
      <c r="G85" s="12">
        <v>70.5</v>
      </c>
      <c r="H85" s="10">
        <v>0.033</v>
      </c>
      <c r="I85" s="11">
        <v>0</v>
      </c>
      <c r="J85" s="11">
        <v>0</v>
      </c>
      <c r="K85" s="10">
        <v>0.33</v>
      </c>
      <c r="L85" s="10">
        <v>6</v>
      </c>
      <c r="M85" s="10">
        <v>19.5</v>
      </c>
      <c r="N85" s="10">
        <v>4.199999999999999</v>
      </c>
      <c r="O85" s="10">
        <v>0.33</v>
      </c>
    </row>
    <row r="86" spans="1:15" ht="36">
      <c r="A86" s="49" t="s">
        <v>37</v>
      </c>
      <c r="B86" s="16" t="s">
        <v>32</v>
      </c>
      <c r="C86" s="17">
        <v>25</v>
      </c>
      <c r="D86" s="37">
        <v>1.6500000000000001</v>
      </c>
      <c r="E86" s="37">
        <v>0.3</v>
      </c>
      <c r="F86" s="37">
        <v>9.9</v>
      </c>
      <c r="G86" s="37">
        <v>49.5</v>
      </c>
      <c r="H86" s="37">
        <v>0.0425</v>
      </c>
      <c r="I86" s="37">
        <v>0</v>
      </c>
      <c r="J86" s="37">
        <v>0</v>
      </c>
      <c r="K86" s="37">
        <v>0.35</v>
      </c>
      <c r="L86" s="37">
        <v>7.250000000000001</v>
      </c>
      <c r="M86" s="37">
        <v>37.5</v>
      </c>
      <c r="N86" s="37">
        <v>11.75</v>
      </c>
      <c r="O86" s="37">
        <v>0.9750000000000001</v>
      </c>
    </row>
    <row r="87" spans="1:17" ht="15.75">
      <c r="A87" s="21"/>
      <c r="B87" s="19" t="s">
        <v>15</v>
      </c>
      <c r="C87" s="20">
        <v>638</v>
      </c>
      <c r="D87" s="26">
        <f>D81+D82+D83+D84+D85+D86</f>
        <v>18.262</v>
      </c>
      <c r="E87" s="26">
        <f aca="true" t="shared" si="3" ref="E87:O87">E81+E82+E83+E84+E85+E86</f>
        <v>17.519</v>
      </c>
      <c r="F87" s="26">
        <f t="shared" si="3"/>
        <v>77.406</v>
      </c>
      <c r="G87" s="26">
        <f t="shared" si="3"/>
        <v>528.64</v>
      </c>
      <c r="H87" s="26">
        <f t="shared" si="3"/>
        <v>0.32689999999999997</v>
      </c>
      <c r="I87" s="26">
        <f t="shared" si="3"/>
        <v>43.520599999999995</v>
      </c>
      <c r="J87" s="26">
        <f t="shared" si="3"/>
        <v>17.82</v>
      </c>
      <c r="K87" s="26">
        <f t="shared" si="3"/>
        <v>11.915</v>
      </c>
      <c r="L87" s="26">
        <f t="shared" si="3"/>
        <v>136.561</v>
      </c>
      <c r="M87" s="26">
        <f t="shared" si="3"/>
        <v>356.707</v>
      </c>
      <c r="N87" s="26">
        <f t="shared" si="3"/>
        <v>118.011</v>
      </c>
      <c r="O87" s="26">
        <f t="shared" si="3"/>
        <v>4.7330000000000005</v>
      </c>
      <c r="P87" s="131">
        <v>0.2</v>
      </c>
      <c r="Q87" s="69">
        <v>0.2</v>
      </c>
    </row>
    <row r="88" spans="1:15" ht="15.75">
      <c r="A88" s="31"/>
      <c r="B88" s="32"/>
      <c r="C88" s="33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8" ht="15">
      <c r="A89" s="14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R89"/>
    </row>
    <row r="90" spans="1:18" ht="15.75">
      <c r="A90" s="95"/>
      <c r="B90" s="217" t="s">
        <v>20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R90"/>
    </row>
    <row r="91" spans="1:18" ht="36.75">
      <c r="A91" s="4" t="s">
        <v>36</v>
      </c>
      <c r="B91" s="16" t="s">
        <v>34</v>
      </c>
      <c r="C91" s="17">
        <v>100</v>
      </c>
      <c r="D91" s="37">
        <v>0.4</v>
      </c>
      <c r="E91" s="37">
        <v>0.4</v>
      </c>
      <c r="F91" s="37">
        <v>9.8</v>
      </c>
      <c r="G91" s="37">
        <v>47</v>
      </c>
      <c r="H91" s="37">
        <v>0.03</v>
      </c>
      <c r="I91" s="37">
        <v>10</v>
      </c>
      <c r="J91" s="37"/>
      <c r="K91" s="37">
        <v>0.2</v>
      </c>
      <c r="L91" s="37">
        <v>16</v>
      </c>
      <c r="M91" s="37">
        <v>11</v>
      </c>
      <c r="N91" s="37">
        <v>9</v>
      </c>
      <c r="O91" s="37">
        <v>2.2</v>
      </c>
      <c r="R91"/>
    </row>
    <row r="92" spans="1:18" ht="36.75">
      <c r="A92" s="4" t="s">
        <v>49</v>
      </c>
      <c r="B92" s="16" t="s">
        <v>48</v>
      </c>
      <c r="C92" s="17" t="s">
        <v>194</v>
      </c>
      <c r="D92" s="37">
        <v>3.945</v>
      </c>
      <c r="E92" s="37">
        <v>3.99</v>
      </c>
      <c r="F92" s="37">
        <v>0</v>
      </c>
      <c r="G92" s="37">
        <v>51.5</v>
      </c>
      <c r="H92" s="37">
        <v>0.005</v>
      </c>
      <c r="I92" s="37">
        <v>0.105</v>
      </c>
      <c r="J92" s="37">
        <v>31.5</v>
      </c>
      <c r="K92" s="37">
        <v>0.06</v>
      </c>
      <c r="L92" s="37">
        <v>150</v>
      </c>
      <c r="M92" s="37">
        <v>90</v>
      </c>
      <c r="N92" s="37">
        <v>8.25</v>
      </c>
      <c r="O92" s="37">
        <v>0.105</v>
      </c>
      <c r="R92"/>
    </row>
    <row r="93" spans="1:18" ht="36.75">
      <c r="A93" s="4" t="s">
        <v>113</v>
      </c>
      <c r="B93" s="16" t="s">
        <v>114</v>
      </c>
      <c r="C93" s="27" t="s">
        <v>108</v>
      </c>
      <c r="D93" s="37">
        <v>16.05</v>
      </c>
      <c r="E93" s="23">
        <v>19.1931067961165</v>
      </c>
      <c r="F93" s="23">
        <v>54.0020388349515</v>
      </c>
      <c r="G93" s="24">
        <v>432.029126213592</v>
      </c>
      <c r="H93" s="23">
        <v>0.1650485436893204</v>
      </c>
      <c r="I93" s="23">
        <v>0.3786407766990291</v>
      </c>
      <c r="J93" s="23">
        <v>41.067961165048544</v>
      </c>
      <c r="K93" s="25">
        <v>0.001456310679611654</v>
      </c>
      <c r="L93" s="23">
        <v>23.714563106796117</v>
      </c>
      <c r="M93" s="23">
        <v>124.50970873786406</v>
      </c>
      <c r="N93" s="23">
        <v>36.09708737864077</v>
      </c>
      <c r="O93" s="23">
        <v>0.9420388349514562</v>
      </c>
      <c r="R93"/>
    </row>
    <row r="94" spans="1:18" ht="36.75">
      <c r="A94" s="4" t="s">
        <v>45</v>
      </c>
      <c r="B94" s="16" t="s">
        <v>35</v>
      </c>
      <c r="C94" s="18" t="s">
        <v>69</v>
      </c>
      <c r="D94" s="37">
        <v>0.13</v>
      </c>
      <c r="E94" s="37">
        <v>0.02</v>
      </c>
      <c r="F94" s="37">
        <v>10.2</v>
      </c>
      <c r="G94" s="37">
        <v>42</v>
      </c>
      <c r="H94" s="37"/>
      <c r="I94" s="37">
        <v>2.83</v>
      </c>
      <c r="J94" s="37"/>
      <c r="K94" s="37">
        <v>0.01</v>
      </c>
      <c r="L94" s="37">
        <v>14.05</v>
      </c>
      <c r="M94" s="37">
        <v>4.4</v>
      </c>
      <c r="N94" s="37">
        <v>2.4</v>
      </c>
      <c r="O94" s="37">
        <v>0.34</v>
      </c>
      <c r="R94"/>
    </row>
    <row r="95" spans="1:18" ht="36.75">
      <c r="A95" s="4" t="s">
        <v>38</v>
      </c>
      <c r="B95" s="28" t="s">
        <v>31</v>
      </c>
      <c r="C95" s="18">
        <v>40</v>
      </c>
      <c r="D95" s="37">
        <v>3.0399999999999996</v>
      </c>
      <c r="E95" s="37">
        <v>0.31999999999999995</v>
      </c>
      <c r="F95" s="37">
        <v>19.679999999999996</v>
      </c>
      <c r="G95" s="37">
        <v>94</v>
      </c>
      <c r="H95" s="37">
        <v>0.044000000000000004</v>
      </c>
      <c r="I95" s="37">
        <v>0</v>
      </c>
      <c r="J95" s="37">
        <v>0</v>
      </c>
      <c r="K95" s="37">
        <v>0.44000000000000006</v>
      </c>
      <c r="L95" s="37">
        <v>8</v>
      </c>
      <c r="M95" s="37">
        <v>26</v>
      </c>
      <c r="N95" s="37">
        <v>5.599999999999999</v>
      </c>
      <c r="O95" s="37">
        <v>0.44000000000000006</v>
      </c>
      <c r="R95"/>
    </row>
    <row r="96" spans="1:18" ht="15.75">
      <c r="A96" s="21"/>
      <c r="B96" s="29" t="s">
        <v>15</v>
      </c>
      <c r="C96" s="20">
        <v>555</v>
      </c>
      <c r="D96" s="26">
        <f>SUM(D91:D95)</f>
        <v>23.564999999999998</v>
      </c>
      <c r="E96" s="26">
        <f aca="true" t="shared" si="4" ref="E96:O96">SUM(E91:E95)</f>
        <v>23.9231067961165</v>
      </c>
      <c r="F96" s="26">
        <f t="shared" si="4"/>
        <v>93.6820388349515</v>
      </c>
      <c r="G96" s="26">
        <f t="shared" si="4"/>
        <v>666.529126213592</v>
      </c>
      <c r="H96" s="26">
        <f t="shared" si="4"/>
        <v>0.2440485436893204</v>
      </c>
      <c r="I96" s="26">
        <f t="shared" si="4"/>
        <v>13.31364077669903</v>
      </c>
      <c r="J96" s="26">
        <f t="shared" si="4"/>
        <v>72.56796116504854</v>
      </c>
      <c r="K96" s="26">
        <f t="shared" si="4"/>
        <v>0.7114563106796117</v>
      </c>
      <c r="L96" s="26">
        <f t="shared" si="4"/>
        <v>211.76456310679612</v>
      </c>
      <c r="M96" s="26">
        <f t="shared" si="4"/>
        <v>255.90970873786407</v>
      </c>
      <c r="N96" s="26">
        <f t="shared" si="4"/>
        <v>61.34708737864077</v>
      </c>
      <c r="O96" s="26">
        <f t="shared" si="4"/>
        <v>4.0270388349514565</v>
      </c>
      <c r="P96" s="131">
        <v>0.25</v>
      </c>
      <c r="Q96" s="69">
        <v>0.25</v>
      </c>
      <c r="R96"/>
    </row>
    <row r="97" spans="1:18" ht="15.75">
      <c r="A97" s="21"/>
      <c r="B97" s="8" t="s">
        <v>225</v>
      </c>
      <c r="C97" s="20">
        <f>C59+C68+C75+C87+C96</f>
        <v>2906</v>
      </c>
      <c r="D97" s="20">
        <f aca="true" t="shared" si="5" ref="D97:O97">D59+D68+D75+D87+D96</f>
        <v>104.06135209580839</v>
      </c>
      <c r="E97" s="20">
        <f t="shared" si="5"/>
        <v>104.51758770097344</v>
      </c>
      <c r="F97" s="20">
        <f t="shared" si="5"/>
        <v>447.17296099064015</v>
      </c>
      <c r="G97" s="20">
        <f t="shared" si="5"/>
        <v>3126.2851608110636</v>
      </c>
      <c r="H97" s="20">
        <f t="shared" si="5"/>
        <v>1.549781877022654</v>
      </c>
      <c r="I97" s="20">
        <f t="shared" si="5"/>
        <v>69.63024077669903</v>
      </c>
      <c r="J97" s="20">
        <f t="shared" si="5"/>
        <v>220.70400906924016</v>
      </c>
      <c r="K97" s="20">
        <f t="shared" si="5"/>
        <v>83.17089044241615</v>
      </c>
      <c r="L97" s="20">
        <f t="shared" si="5"/>
        <v>737.8636259810477</v>
      </c>
      <c r="M97" s="20">
        <f t="shared" si="5"/>
        <v>1707.8886623306785</v>
      </c>
      <c r="N97" s="20">
        <f t="shared" si="5"/>
        <v>563.3200873786409</v>
      </c>
      <c r="O97" s="20">
        <f t="shared" si="5"/>
        <v>31.395626858903555</v>
      </c>
      <c r="P97" s="20" t="e">
        <f>P59+P68+P75+P87+P96+#REF!</f>
        <v>#REF!</v>
      </c>
      <c r="Q97" s="20" t="e">
        <f>Q59+Q68+Q75+Q87+Q96+#REF!</f>
        <v>#REF!</v>
      </c>
      <c r="R97"/>
    </row>
    <row r="98" spans="1:18" ht="15.75">
      <c r="A98" s="31"/>
      <c r="B98" s="32"/>
      <c r="C98" s="3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131"/>
      <c r="Q98" s="69"/>
      <c r="R98"/>
    </row>
    <row r="99" spans="1:18" ht="15.75">
      <c r="A99" s="31"/>
      <c r="B99" s="32"/>
      <c r="C99" s="33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131"/>
      <c r="Q99" s="69"/>
      <c r="R99"/>
    </row>
    <row r="100" spans="1:18" ht="15.75">
      <c r="A100" s="31"/>
      <c r="B100" s="32"/>
      <c r="C100" s="3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131"/>
      <c r="Q100" s="69"/>
      <c r="R100"/>
    </row>
    <row r="101" spans="1:18" ht="15.75">
      <c r="A101" s="31"/>
      <c r="B101" s="32"/>
      <c r="C101" s="33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131"/>
      <c r="Q101" s="69"/>
      <c r="R101"/>
    </row>
    <row r="102" spans="1:18" ht="15.75">
      <c r="A102" s="31"/>
      <c r="B102" s="32"/>
      <c r="C102" s="33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131"/>
      <c r="Q102" s="69"/>
      <c r="R102"/>
    </row>
    <row r="103" spans="1:18" ht="15.75">
      <c r="A103" s="31"/>
      <c r="B103" s="32"/>
      <c r="C103" s="33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131"/>
      <c r="Q103" s="69"/>
      <c r="R103"/>
    </row>
    <row r="104" spans="1:18" ht="15.75">
      <c r="A104" s="31"/>
      <c r="B104" s="32"/>
      <c r="C104" s="33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131"/>
      <c r="Q104" s="69"/>
      <c r="R104"/>
    </row>
    <row r="105" spans="1:18" ht="15.75">
      <c r="A105" s="31"/>
      <c r="B105" s="32"/>
      <c r="C105" s="33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131"/>
      <c r="Q105" s="69"/>
      <c r="R105"/>
    </row>
    <row r="106" spans="1:18" ht="25.5">
      <c r="A106" s="6" t="s">
        <v>25</v>
      </c>
      <c r="B106" s="110" t="s">
        <v>0</v>
      </c>
      <c r="C106" s="110" t="s">
        <v>27</v>
      </c>
      <c r="D106" s="111" t="s">
        <v>1</v>
      </c>
      <c r="E106" s="111" t="s">
        <v>2</v>
      </c>
      <c r="F106" s="111" t="s">
        <v>3</v>
      </c>
      <c r="G106" s="111" t="s">
        <v>4</v>
      </c>
      <c r="H106" s="111" t="s">
        <v>5</v>
      </c>
      <c r="I106" s="111" t="s">
        <v>6</v>
      </c>
      <c r="J106" s="111" t="s">
        <v>7</v>
      </c>
      <c r="K106" s="111" t="s">
        <v>8</v>
      </c>
      <c r="L106" s="111" t="s">
        <v>9</v>
      </c>
      <c r="M106" s="111" t="s">
        <v>10</v>
      </c>
      <c r="N106" s="111" t="s">
        <v>11</v>
      </c>
      <c r="O106" s="111" t="s">
        <v>12</v>
      </c>
      <c r="R106"/>
    </row>
    <row r="107" spans="1:18" ht="15.75">
      <c r="A107" s="5"/>
      <c r="B107" s="233" t="s">
        <v>13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R107"/>
    </row>
    <row r="108" spans="1:18" ht="15.75">
      <c r="A108" s="98"/>
      <c r="B108" s="233" t="s">
        <v>14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Q108" s="69"/>
      <c r="R108"/>
    </row>
    <row r="109" spans="1:18" ht="36">
      <c r="A109" s="49" t="s">
        <v>153</v>
      </c>
      <c r="B109" s="112" t="s">
        <v>152</v>
      </c>
      <c r="C109" s="113" t="s">
        <v>105</v>
      </c>
      <c r="D109" s="114">
        <v>10.79</v>
      </c>
      <c r="E109" s="114">
        <v>9.07</v>
      </c>
      <c r="F109" s="114">
        <v>5.4294</v>
      </c>
      <c r="G109" s="115">
        <v>168.72</v>
      </c>
      <c r="H109" s="114">
        <v>0.0762</v>
      </c>
      <c r="I109" s="114">
        <v>0.6016000000000001</v>
      </c>
      <c r="J109" s="116">
        <v>15.219999999999999</v>
      </c>
      <c r="K109" s="114">
        <v>4.565</v>
      </c>
      <c r="L109" s="114">
        <v>70.15199999999999</v>
      </c>
      <c r="M109" s="114">
        <v>171.46</v>
      </c>
      <c r="N109" s="114">
        <v>38.082</v>
      </c>
      <c r="O109" s="114">
        <v>1.3556000000000001</v>
      </c>
      <c r="Q109" s="69"/>
      <c r="R109"/>
    </row>
    <row r="110" spans="1:18" ht="24.75">
      <c r="A110" s="4" t="s">
        <v>58</v>
      </c>
      <c r="B110" s="112" t="s">
        <v>57</v>
      </c>
      <c r="C110" s="113" t="s">
        <v>137</v>
      </c>
      <c r="D110" s="114">
        <v>3.7710000000000004</v>
      </c>
      <c r="E110" s="114">
        <v>7.84999999999998</v>
      </c>
      <c r="F110" s="114">
        <v>38.283</v>
      </c>
      <c r="G110" s="114">
        <v>231.13999999999982</v>
      </c>
      <c r="H110" s="114">
        <v>0.030600000000000002</v>
      </c>
      <c r="I110" s="114">
        <v>0</v>
      </c>
      <c r="J110" s="114">
        <v>0</v>
      </c>
      <c r="K110" s="114">
        <v>0.3384</v>
      </c>
      <c r="L110" s="114">
        <v>1.638</v>
      </c>
      <c r="M110" s="114">
        <v>73.134</v>
      </c>
      <c r="N110" s="114">
        <v>19.602</v>
      </c>
      <c r="O110" s="114">
        <v>0.6317999999999999</v>
      </c>
      <c r="Q110" s="69"/>
      <c r="R110"/>
    </row>
    <row r="111" spans="1:18" ht="36.75">
      <c r="A111" s="4" t="s">
        <v>40</v>
      </c>
      <c r="B111" s="118" t="s">
        <v>60</v>
      </c>
      <c r="C111" s="119" t="s">
        <v>61</v>
      </c>
      <c r="D111" s="114">
        <v>0.11</v>
      </c>
      <c r="E111" s="114">
        <v>0.06</v>
      </c>
      <c r="F111" s="114">
        <v>10.99</v>
      </c>
      <c r="G111" s="117">
        <v>45.05</v>
      </c>
      <c r="H111" s="114">
        <v>0.003</v>
      </c>
      <c r="I111" s="114">
        <v>1.03</v>
      </c>
      <c r="J111" s="114"/>
      <c r="K111" s="114">
        <v>0.02</v>
      </c>
      <c r="L111" s="114">
        <v>12.7</v>
      </c>
      <c r="M111" s="114">
        <v>3.9</v>
      </c>
      <c r="N111" s="114">
        <v>2.3</v>
      </c>
      <c r="O111" s="114">
        <v>0.5</v>
      </c>
      <c r="Q111" s="69"/>
      <c r="R111"/>
    </row>
    <row r="112" spans="1:18" ht="36">
      <c r="A112" s="49" t="s">
        <v>38</v>
      </c>
      <c r="B112" s="118" t="s">
        <v>31</v>
      </c>
      <c r="C112" s="120">
        <v>20</v>
      </c>
      <c r="D112" s="114">
        <v>1.5199999999999998</v>
      </c>
      <c r="E112" s="114">
        <v>0.15999999999999998</v>
      </c>
      <c r="F112" s="114">
        <v>9.839999999999998</v>
      </c>
      <c r="G112" s="117">
        <v>47</v>
      </c>
      <c r="H112" s="114">
        <v>0.022000000000000002</v>
      </c>
      <c r="I112" s="116">
        <v>0</v>
      </c>
      <c r="J112" s="116">
        <v>0</v>
      </c>
      <c r="K112" s="114">
        <v>0.22</v>
      </c>
      <c r="L112" s="114">
        <v>4</v>
      </c>
      <c r="M112" s="114">
        <v>13</v>
      </c>
      <c r="N112" s="114">
        <v>2.7999999999999994</v>
      </c>
      <c r="O112" s="114">
        <v>0.22</v>
      </c>
      <c r="Q112" s="69"/>
      <c r="R112"/>
    </row>
    <row r="113" spans="1:18" ht="36">
      <c r="A113" s="49" t="s">
        <v>37</v>
      </c>
      <c r="B113" s="16" t="s">
        <v>32</v>
      </c>
      <c r="C113" s="1">
        <v>40</v>
      </c>
      <c r="D113" s="39">
        <v>2.64</v>
      </c>
      <c r="E113" s="39">
        <v>0.48</v>
      </c>
      <c r="F113" s="39">
        <v>15.840000000000002</v>
      </c>
      <c r="G113" s="39">
        <v>79.2</v>
      </c>
      <c r="H113" s="39">
        <v>0.068</v>
      </c>
      <c r="I113" s="39">
        <v>0</v>
      </c>
      <c r="J113" s="39">
        <v>0</v>
      </c>
      <c r="K113" s="39">
        <v>0.5599999999999999</v>
      </c>
      <c r="L113" s="39">
        <v>11.600000000000001</v>
      </c>
      <c r="M113" s="39">
        <v>60</v>
      </c>
      <c r="N113" s="39">
        <v>18.8</v>
      </c>
      <c r="O113" s="39">
        <v>1.56</v>
      </c>
      <c r="Q113" s="69"/>
      <c r="R113"/>
    </row>
    <row r="114" spans="1:18" ht="15.75">
      <c r="A114" s="6"/>
      <c r="B114" s="121" t="s">
        <v>15</v>
      </c>
      <c r="C114" s="122">
        <v>550</v>
      </c>
      <c r="D114" s="123">
        <f>SUM(D109:D113)</f>
        <v>18.831</v>
      </c>
      <c r="E114" s="123">
        <f aca="true" t="shared" si="6" ref="E114:O114">SUM(E109:E113)</f>
        <v>17.61999999999998</v>
      </c>
      <c r="F114" s="123">
        <f t="shared" si="6"/>
        <v>80.3824</v>
      </c>
      <c r="G114" s="123">
        <f t="shared" si="6"/>
        <v>571.1099999999998</v>
      </c>
      <c r="H114" s="123">
        <f t="shared" si="6"/>
        <v>0.1998</v>
      </c>
      <c r="I114" s="123">
        <f t="shared" si="6"/>
        <v>1.6316000000000002</v>
      </c>
      <c r="J114" s="123">
        <f t="shared" si="6"/>
        <v>15.219999999999999</v>
      </c>
      <c r="K114" s="123">
        <f t="shared" si="6"/>
        <v>5.703399999999999</v>
      </c>
      <c r="L114" s="123">
        <f t="shared" si="6"/>
        <v>100.09</v>
      </c>
      <c r="M114" s="123">
        <f t="shared" si="6"/>
        <v>321.494</v>
      </c>
      <c r="N114" s="123">
        <f t="shared" si="6"/>
        <v>81.58399999999999</v>
      </c>
      <c r="O114" s="123">
        <f t="shared" si="6"/>
        <v>4.2674</v>
      </c>
      <c r="P114" s="123">
        <f>P108+P109+P110+P111+P112+P113</f>
        <v>0</v>
      </c>
      <c r="Q114" s="123">
        <f>Q108+Q109+Q110+Q111+Q112+Q113</f>
        <v>0</v>
      </c>
      <c r="R114"/>
    </row>
    <row r="115" spans="1:18" ht="15.75">
      <c r="A115" s="72"/>
      <c r="B115" s="73"/>
      <c r="C115" s="7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6"/>
      <c r="Q115" s="69"/>
      <c r="R115"/>
    </row>
    <row r="116" spans="1:18" ht="15.75">
      <c r="A116" s="98"/>
      <c r="B116" s="221" t="s">
        <v>77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Q116" s="69"/>
      <c r="R116"/>
    </row>
    <row r="117" spans="1:18" ht="36">
      <c r="A117" s="49" t="s">
        <v>115</v>
      </c>
      <c r="B117" s="7" t="s">
        <v>109</v>
      </c>
      <c r="C117" s="3" t="s">
        <v>76</v>
      </c>
      <c r="D117" s="39">
        <v>12.79</v>
      </c>
      <c r="E117" s="39">
        <v>15.275</v>
      </c>
      <c r="F117" s="39">
        <v>35.48</v>
      </c>
      <c r="G117" s="39">
        <v>341.67</v>
      </c>
      <c r="H117" s="39">
        <v>0.024</v>
      </c>
      <c r="I117" s="39">
        <v>18.77</v>
      </c>
      <c r="J117" s="39">
        <v>39</v>
      </c>
      <c r="K117" s="39">
        <v>0</v>
      </c>
      <c r="L117" s="39">
        <v>68.94</v>
      </c>
      <c r="M117" s="39">
        <v>172.79</v>
      </c>
      <c r="N117" s="39">
        <v>38.24</v>
      </c>
      <c r="O117" s="39">
        <v>2.24</v>
      </c>
      <c r="Q117" s="69"/>
      <c r="R117"/>
    </row>
    <row r="118" spans="1:18" ht="36">
      <c r="A118" s="49" t="s">
        <v>193</v>
      </c>
      <c r="B118" s="7" t="s">
        <v>218</v>
      </c>
      <c r="C118" s="3" t="s">
        <v>167</v>
      </c>
      <c r="D118" s="39">
        <v>0.8946000000000001</v>
      </c>
      <c r="E118" s="39">
        <v>2.328</v>
      </c>
      <c r="F118" s="39">
        <v>1.8753</v>
      </c>
      <c r="G118" s="39">
        <v>25.080000000000002</v>
      </c>
      <c r="H118" s="39">
        <v>0.0315</v>
      </c>
      <c r="I118" s="39">
        <v>3.3</v>
      </c>
      <c r="J118" s="39">
        <v>0</v>
      </c>
      <c r="K118" s="39">
        <v>0.7223999999999999</v>
      </c>
      <c r="L118" s="39">
        <v>6.4350000000000005</v>
      </c>
      <c r="M118" s="39">
        <v>17.985</v>
      </c>
      <c r="N118" s="39">
        <v>6.24</v>
      </c>
      <c r="O118" s="39">
        <v>0.20520000000000002</v>
      </c>
      <c r="Q118" s="69"/>
      <c r="R118"/>
    </row>
    <row r="119" spans="1:18" ht="15">
      <c r="A119" s="49" t="s">
        <v>74</v>
      </c>
      <c r="B119" s="7" t="s">
        <v>147</v>
      </c>
      <c r="C119" s="2" t="s">
        <v>69</v>
      </c>
      <c r="D119" s="11">
        <v>0.24000000000000002</v>
      </c>
      <c r="E119" s="11">
        <v>0.09000000000000001</v>
      </c>
      <c r="F119" s="10">
        <v>12.42</v>
      </c>
      <c r="G119" s="12">
        <v>54.2</v>
      </c>
      <c r="H119" s="11">
        <v>0.004</v>
      </c>
      <c r="I119" s="11">
        <v>50.03</v>
      </c>
      <c r="J119" s="11">
        <v>0</v>
      </c>
      <c r="K119" s="11">
        <v>0.19</v>
      </c>
      <c r="L119" s="10">
        <v>13.95</v>
      </c>
      <c r="M119" s="11">
        <v>3.65</v>
      </c>
      <c r="N119" s="11">
        <v>2.25</v>
      </c>
      <c r="O119" s="10">
        <v>0.41000000000000003</v>
      </c>
      <c r="Q119" s="69"/>
      <c r="R119"/>
    </row>
    <row r="120" spans="1:18" ht="36">
      <c r="A120" s="49" t="s">
        <v>38</v>
      </c>
      <c r="B120" s="7" t="s">
        <v>31</v>
      </c>
      <c r="C120" s="2">
        <v>30</v>
      </c>
      <c r="D120" s="11">
        <v>2.28</v>
      </c>
      <c r="E120" s="11">
        <v>0.23999999999999996</v>
      </c>
      <c r="F120" s="10">
        <v>14.759999999999998</v>
      </c>
      <c r="G120" s="12">
        <v>70.5</v>
      </c>
      <c r="H120" s="11">
        <v>0.033</v>
      </c>
      <c r="I120" s="11">
        <v>0</v>
      </c>
      <c r="J120" s="11">
        <v>0</v>
      </c>
      <c r="K120" s="11">
        <v>0.33</v>
      </c>
      <c r="L120" s="10">
        <v>6</v>
      </c>
      <c r="M120" s="11">
        <v>19.5</v>
      </c>
      <c r="N120" s="11">
        <v>4.199999999999999</v>
      </c>
      <c r="O120" s="10">
        <v>0.33</v>
      </c>
      <c r="Q120" s="69"/>
      <c r="R120"/>
    </row>
    <row r="121" spans="1:18" ht="36">
      <c r="A121" s="49" t="s">
        <v>37</v>
      </c>
      <c r="B121" s="16" t="s">
        <v>32</v>
      </c>
      <c r="C121" s="1">
        <v>40</v>
      </c>
      <c r="D121" s="10">
        <v>2.64</v>
      </c>
      <c r="E121" s="10">
        <v>0.48</v>
      </c>
      <c r="F121" s="10">
        <v>15.840000000000002</v>
      </c>
      <c r="G121" s="12">
        <v>79.2</v>
      </c>
      <c r="H121" s="10">
        <v>0.068</v>
      </c>
      <c r="I121" s="11">
        <v>0</v>
      </c>
      <c r="J121" s="11">
        <v>0</v>
      </c>
      <c r="K121" s="10">
        <v>0.5599999999999999</v>
      </c>
      <c r="L121" s="10">
        <v>11.600000000000001</v>
      </c>
      <c r="M121" s="10">
        <v>60</v>
      </c>
      <c r="N121" s="10">
        <v>18.8</v>
      </c>
      <c r="O121" s="10">
        <v>1.56</v>
      </c>
      <c r="Q121" s="69"/>
      <c r="R121"/>
    </row>
    <row r="122" spans="1:18" ht="15.75">
      <c r="A122" s="6"/>
      <c r="B122" s="8" t="s">
        <v>15</v>
      </c>
      <c r="C122" s="9">
        <v>550</v>
      </c>
      <c r="D122" s="13">
        <f>SUM(D117:D121)</f>
        <v>18.8446</v>
      </c>
      <c r="E122" s="13">
        <f aca="true" t="shared" si="7" ref="E122:O122">SUM(E117:E121)</f>
        <v>18.413</v>
      </c>
      <c r="F122" s="13">
        <f t="shared" si="7"/>
        <v>80.37530000000001</v>
      </c>
      <c r="G122" s="13">
        <f t="shared" si="7"/>
        <v>570.65</v>
      </c>
      <c r="H122" s="13">
        <f t="shared" si="7"/>
        <v>0.1605</v>
      </c>
      <c r="I122" s="13">
        <f t="shared" si="7"/>
        <v>72.1</v>
      </c>
      <c r="J122" s="13">
        <f t="shared" si="7"/>
        <v>39</v>
      </c>
      <c r="K122" s="13">
        <f t="shared" si="7"/>
        <v>1.8024</v>
      </c>
      <c r="L122" s="13">
        <f t="shared" si="7"/>
        <v>106.92500000000001</v>
      </c>
      <c r="M122" s="13">
        <f t="shared" si="7"/>
        <v>273.92499999999995</v>
      </c>
      <c r="N122" s="13">
        <f t="shared" si="7"/>
        <v>69.73</v>
      </c>
      <c r="O122" s="13">
        <f t="shared" si="7"/>
        <v>4.7452000000000005</v>
      </c>
      <c r="P122" s="131">
        <v>0.25</v>
      </c>
      <c r="Q122" s="69">
        <v>0.25</v>
      </c>
      <c r="R122"/>
    </row>
    <row r="123" spans="1:18" ht="15.75">
      <c r="A123" s="72"/>
      <c r="B123" s="73"/>
      <c r="C123" s="7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6"/>
      <c r="Q123" s="69"/>
      <c r="R123"/>
    </row>
    <row r="124" spans="1:18" ht="15.75">
      <c r="A124" s="98"/>
      <c r="B124" s="221" t="s">
        <v>17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Q124" s="69"/>
      <c r="R124"/>
    </row>
    <row r="125" spans="1:18" ht="36">
      <c r="A125" s="49" t="s">
        <v>63</v>
      </c>
      <c r="B125" s="7" t="s">
        <v>78</v>
      </c>
      <c r="C125" s="3" t="s">
        <v>105</v>
      </c>
      <c r="D125" s="39">
        <v>10.9156</v>
      </c>
      <c r="E125" s="41">
        <v>11.35</v>
      </c>
      <c r="F125" s="41">
        <v>17.94</v>
      </c>
      <c r="G125" s="39">
        <v>221.98</v>
      </c>
      <c r="H125" s="39">
        <v>0.18580000000000002</v>
      </c>
      <c r="I125" s="39">
        <v>1.2842</v>
      </c>
      <c r="J125" s="39">
        <v>20.74</v>
      </c>
      <c r="K125" s="39">
        <v>61.545600000000015</v>
      </c>
      <c r="L125" s="39">
        <v>56.364000000000004</v>
      </c>
      <c r="M125" s="39">
        <v>76.648</v>
      </c>
      <c r="N125" s="39">
        <v>23.676000000000002</v>
      </c>
      <c r="O125" s="39">
        <v>3.3658</v>
      </c>
      <c r="Q125" s="69"/>
      <c r="R125"/>
    </row>
    <row r="126" spans="1:18" ht="36">
      <c r="A126" s="49" t="s">
        <v>43</v>
      </c>
      <c r="B126" s="7" t="s">
        <v>79</v>
      </c>
      <c r="C126" s="1">
        <v>180</v>
      </c>
      <c r="D126" s="39">
        <v>3.6774</v>
      </c>
      <c r="E126" s="39">
        <v>5.761799999999999</v>
      </c>
      <c r="F126" s="39">
        <v>20.5268</v>
      </c>
      <c r="G126" s="39">
        <v>154.7</v>
      </c>
      <c r="H126" s="39">
        <v>0.1674</v>
      </c>
      <c r="I126" s="39">
        <v>21.792599999999997</v>
      </c>
      <c r="J126" s="39">
        <v>0</v>
      </c>
      <c r="K126" s="39">
        <v>0.2178</v>
      </c>
      <c r="L126" s="39">
        <v>44.37</v>
      </c>
      <c r="M126" s="39">
        <v>103.91399999999999</v>
      </c>
      <c r="N126" s="39">
        <v>33.3</v>
      </c>
      <c r="O126" s="39">
        <v>1.2114</v>
      </c>
      <c r="Q126" s="69"/>
      <c r="R126"/>
    </row>
    <row r="127" spans="1:18" ht="36.75">
      <c r="A127" s="4" t="s">
        <v>40</v>
      </c>
      <c r="B127" s="16" t="s">
        <v>29</v>
      </c>
      <c r="C127" s="18" t="s">
        <v>68</v>
      </c>
      <c r="D127" s="37">
        <v>0.07</v>
      </c>
      <c r="E127" s="37">
        <v>0.02</v>
      </c>
      <c r="F127" s="37">
        <v>10</v>
      </c>
      <c r="G127" s="37">
        <v>40</v>
      </c>
      <c r="H127" s="37"/>
      <c r="I127" s="37">
        <v>0.03</v>
      </c>
      <c r="J127" s="37"/>
      <c r="K127" s="37"/>
      <c r="L127" s="37">
        <v>10.95</v>
      </c>
      <c r="M127" s="37">
        <v>2.8</v>
      </c>
      <c r="N127" s="37">
        <v>1.4</v>
      </c>
      <c r="O127" s="37">
        <v>0.26</v>
      </c>
      <c r="Q127" s="69"/>
      <c r="R127"/>
    </row>
    <row r="128" spans="1:18" ht="36">
      <c r="A128" s="49" t="s">
        <v>38</v>
      </c>
      <c r="B128" s="16" t="s">
        <v>31</v>
      </c>
      <c r="C128" s="1">
        <v>20</v>
      </c>
      <c r="D128" s="10">
        <v>1.5199999999999998</v>
      </c>
      <c r="E128" s="10">
        <v>0.15999999999999998</v>
      </c>
      <c r="F128" s="10">
        <v>9.839999999999998</v>
      </c>
      <c r="G128" s="12">
        <v>47</v>
      </c>
      <c r="H128" s="10">
        <v>0.022000000000000002</v>
      </c>
      <c r="I128" s="11">
        <v>0</v>
      </c>
      <c r="J128" s="11">
        <v>0</v>
      </c>
      <c r="K128" s="10">
        <v>0.22</v>
      </c>
      <c r="L128" s="10">
        <v>4</v>
      </c>
      <c r="M128" s="10">
        <v>13</v>
      </c>
      <c r="N128" s="10">
        <v>2.7999999999999994</v>
      </c>
      <c r="O128" s="10">
        <v>0.22</v>
      </c>
      <c r="Q128" s="69"/>
      <c r="R128"/>
    </row>
    <row r="129" spans="1:18" ht="36">
      <c r="A129" s="49" t="s">
        <v>37</v>
      </c>
      <c r="B129" s="16" t="s">
        <v>32</v>
      </c>
      <c r="C129" s="1">
        <v>40</v>
      </c>
      <c r="D129" s="10">
        <v>2.64</v>
      </c>
      <c r="E129" s="10">
        <v>0.48</v>
      </c>
      <c r="F129" s="10">
        <v>15.840000000000002</v>
      </c>
      <c r="G129" s="12">
        <v>79.2</v>
      </c>
      <c r="H129" s="10">
        <v>0.068</v>
      </c>
      <c r="I129" s="11">
        <v>0</v>
      </c>
      <c r="J129" s="11">
        <v>0</v>
      </c>
      <c r="K129" s="10">
        <v>0.5599999999999999</v>
      </c>
      <c r="L129" s="10">
        <v>11.600000000000001</v>
      </c>
      <c r="M129" s="10">
        <v>60</v>
      </c>
      <c r="N129" s="10">
        <v>18.8</v>
      </c>
      <c r="O129" s="10">
        <v>1.56</v>
      </c>
      <c r="Q129" s="69"/>
      <c r="R129"/>
    </row>
    <row r="130" spans="1:18" ht="15.75">
      <c r="A130" s="6"/>
      <c r="B130" s="8" t="s">
        <v>15</v>
      </c>
      <c r="C130" s="9">
        <v>550</v>
      </c>
      <c r="D130" s="13">
        <f aca="true" t="shared" si="8" ref="D130:O130">SUM(D125:D129)</f>
        <v>18.823</v>
      </c>
      <c r="E130" s="13">
        <f t="shared" si="8"/>
        <v>17.7718</v>
      </c>
      <c r="F130" s="13">
        <f t="shared" si="8"/>
        <v>74.1468</v>
      </c>
      <c r="G130" s="13">
        <f t="shared" si="8"/>
        <v>542.88</v>
      </c>
      <c r="H130" s="13">
        <f t="shared" si="8"/>
        <v>0.44320000000000004</v>
      </c>
      <c r="I130" s="13">
        <f t="shared" si="8"/>
        <v>23.106799999999996</v>
      </c>
      <c r="J130" s="13">
        <f t="shared" si="8"/>
        <v>20.74</v>
      </c>
      <c r="K130" s="13">
        <f t="shared" si="8"/>
        <v>62.54340000000001</v>
      </c>
      <c r="L130" s="13">
        <f t="shared" si="8"/>
        <v>127.28400000000002</v>
      </c>
      <c r="M130" s="13">
        <f t="shared" si="8"/>
        <v>256.36199999999997</v>
      </c>
      <c r="N130" s="13">
        <f t="shared" si="8"/>
        <v>79.976</v>
      </c>
      <c r="O130" s="13">
        <f t="shared" si="8"/>
        <v>6.6172</v>
      </c>
      <c r="P130" s="131">
        <v>0.2</v>
      </c>
      <c r="Q130" s="69">
        <v>0.2</v>
      </c>
      <c r="R130"/>
    </row>
    <row r="131" spans="1:18" ht="15.75">
      <c r="A131" s="81"/>
      <c r="B131" s="82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131"/>
      <c r="Q131" s="69"/>
      <c r="R131"/>
    </row>
    <row r="132" spans="1:18" ht="15.75">
      <c r="A132" s="81"/>
      <c r="B132" s="82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131"/>
      <c r="Q132" s="69"/>
      <c r="R132"/>
    </row>
    <row r="133" spans="1:18" ht="15.75">
      <c r="A133" s="81"/>
      <c r="B133" s="82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131"/>
      <c r="Q133" s="69"/>
      <c r="R133"/>
    </row>
    <row r="134" spans="1:18" ht="15.75">
      <c r="A134" s="81"/>
      <c r="B134" s="82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131"/>
      <c r="Q134" s="69"/>
      <c r="R134"/>
    </row>
    <row r="135" spans="1:18" ht="15.75">
      <c r="A135" s="81"/>
      <c r="B135" s="82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131"/>
      <c r="Q135" s="69"/>
      <c r="R135"/>
    </row>
    <row r="136" spans="1:18" ht="15.75">
      <c r="A136" s="81"/>
      <c r="B136" s="82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131"/>
      <c r="Q136" s="69"/>
      <c r="R136"/>
    </row>
    <row r="137" spans="1:18" ht="15.75">
      <c r="A137" s="81"/>
      <c r="B137" s="82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131"/>
      <c r="Q137" s="69"/>
      <c r="R137"/>
    </row>
    <row r="138" spans="1:18" ht="15.75">
      <c r="A138" s="81"/>
      <c r="B138" s="82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131"/>
      <c r="Q138" s="69"/>
      <c r="R138"/>
    </row>
    <row r="139" spans="1:18" ht="15.75">
      <c r="A139" s="81"/>
      <c r="B139" s="82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131"/>
      <c r="Q139" s="69"/>
      <c r="R139"/>
    </row>
    <row r="140" spans="1:18" ht="15.75">
      <c r="A140" s="98"/>
      <c r="B140" s="221" t="s">
        <v>19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R140"/>
    </row>
    <row r="141" spans="1:18" ht="36">
      <c r="A141" s="49" t="s">
        <v>101</v>
      </c>
      <c r="B141" s="7" t="s">
        <v>102</v>
      </c>
      <c r="C141" s="2" t="s">
        <v>214</v>
      </c>
      <c r="D141" s="10">
        <v>7.2838</v>
      </c>
      <c r="E141" s="10">
        <v>11.94</v>
      </c>
      <c r="F141" s="10">
        <v>8.36</v>
      </c>
      <c r="G141" s="12">
        <v>123.99</v>
      </c>
      <c r="H141" s="10">
        <v>0.0475</v>
      </c>
      <c r="I141" s="10">
        <v>0.2762</v>
      </c>
      <c r="J141" s="10">
        <v>29.62</v>
      </c>
      <c r="K141" s="10">
        <v>0.4205</v>
      </c>
      <c r="L141" s="10">
        <v>20.726</v>
      </c>
      <c r="M141" s="10">
        <v>80.202</v>
      </c>
      <c r="N141" s="10">
        <v>15.521</v>
      </c>
      <c r="O141" s="10">
        <v>0.6402000000000001</v>
      </c>
      <c r="R141"/>
    </row>
    <row r="142" spans="1:18" ht="36.75">
      <c r="A142" s="4" t="s">
        <v>44</v>
      </c>
      <c r="B142" s="7" t="s">
        <v>212</v>
      </c>
      <c r="C142" s="3" t="s">
        <v>22</v>
      </c>
      <c r="D142" s="10">
        <v>5.1</v>
      </c>
      <c r="E142" s="10">
        <v>3.62</v>
      </c>
      <c r="F142" s="10">
        <v>31.962</v>
      </c>
      <c r="G142" s="12">
        <v>176.1</v>
      </c>
      <c r="H142" s="10">
        <v>0.056999999999999995</v>
      </c>
      <c r="I142" s="10">
        <v>0</v>
      </c>
      <c r="J142" s="10">
        <v>12</v>
      </c>
      <c r="K142" s="11">
        <v>0.8025000000000001</v>
      </c>
      <c r="L142" s="10">
        <v>11.9115</v>
      </c>
      <c r="M142" s="10">
        <v>38.06775</v>
      </c>
      <c r="N142" s="10">
        <v>8.619</v>
      </c>
      <c r="O142" s="10">
        <v>0.858</v>
      </c>
      <c r="R142"/>
    </row>
    <row r="143" spans="1:18" ht="15">
      <c r="A143" s="96" t="s">
        <v>74</v>
      </c>
      <c r="B143" s="16" t="s">
        <v>133</v>
      </c>
      <c r="C143" s="18">
        <v>200</v>
      </c>
      <c r="D143" s="37">
        <v>0.34</v>
      </c>
      <c r="E143" s="37">
        <v>0.17</v>
      </c>
      <c r="F143" s="37">
        <v>11.48</v>
      </c>
      <c r="G143" s="37">
        <v>63.6</v>
      </c>
      <c r="H143" s="37">
        <v>0.024</v>
      </c>
      <c r="I143" s="37">
        <v>3.172</v>
      </c>
      <c r="J143" s="37">
        <v>0</v>
      </c>
      <c r="K143" s="37">
        <v>0.13</v>
      </c>
      <c r="L143" s="37">
        <v>16.668000000000003</v>
      </c>
      <c r="M143" s="37">
        <v>7.050000000000001</v>
      </c>
      <c r="N143" s="37">
        <v>7.782</v>
      </c>
      <c r="O143" s="37">
        <v>0.8800000000000001</v>
      </c>
      <c r="R143"/>
    </row>
    <row r="144" spans="1:18" ht="36">
      <c r="A144" s="49" t="s">
        <v>38</v>
      </c>
      <c r="B144" s="16" t="s">
        <v>31</v>
      </c>
      <c r="C144" s="1">
        <v>40</v>
      </c>
      <c r="D144" s="10">
        <v>3.0399999999999996</v>
      </c>
      <c r="E144" s="10">
        <v>0.31999999999999995</v>
      </c>
      <c r="F144" s="10">
        <v>19.679999999999996</v>
      </c>
      <c r="G144" s="12">
        <v>94</v>
      </c>
      <c r="H144" s="10">
        <v>0.044000000000000004</v>
      </c>
      <c r="I144" s="11">
        <v>0</v>
      </c>
      <c r="J144" s="11">
        <v>0</v>
      </c>
      <c r="K144" s="10">
        <v>0.44000000000000006</v>
      </c>
      <c r="L144" s="10">
        <v>8</v>
      </c>
      <c r="M144" s="10">
        <v>26</v>
      </c>
      <c r="N144" s="10">
        <v>5.599999999999999</v>
      </c>
      <c r="O144" s="10">
        <v>0.44000000000000006</v>
      </c>
      <c r="R144"/>
    </row>
    <row r="145" spans="1:18" ht="36">
      <c r="A145" s="49" t="s">
        <v>37</v>
      </c>
      <c r="B145" s="16" t="s">
        <v>32</v>
      </c>
      <c r="C145" s="1">
        <v>30</v>
      </c>
      <c r="D145" s="10">
        <v>1.9800000000000002</v>
      </c>
      <c r="E145" s="10">
        <v>0.36</v>
      </c>
      <c r="F145" s="10">
        <v>11.88</v>
      </c>
      <c r="G145" s="12">
        <v>59.4</v>
      </c>
      <c r="H145" s="10">
        <v>0.051000000000000004</v>
      </c>
      <c r="I145" s="11">
        <v>0</v>
      </c>
      <c r="J145" s="11">
        <v>0</v>
      </c>
      <c r="K145" s="10">
        <v>0.42</v>
      </c>
      <c r="L145" s="10">
        <v>8.700000000000001</v>
      </c>
      <c r="M145" s="10">
        <v>45</v>
      </c>
      <c r="N145" s="10">
        <v>14.1</v>
      </c>
      <c r="O145" s="10">
        <v>1.1700000000000002</v>
      </c>
      <c r="R145"/>
    </row>
    <row r="146" spans="1:18" ht="15.75">
      <c r="A146" s="6"/>
      <c r="B146" s="8" t="s">
        <v>15</v>
      </c>
      <c r="C146" s="9">
        <v>550</v>
      </c>
      <c r="D146" s="13">
        <f>SUM(D141:D145)</f>
        <v>17.7438</v>
      </c>
      <c r="E146" s="13">
        <v>18.26</v>
      </c>
      <c r="F146" s="13">
        <v>80.36</v>
      </c>
      <c r="G146" s="13">
        <f>SUM(G141:G145)</f>
        <v>517.09</v>
      </c>
      <c r="H146" s="13">
        <f aca="true" t="shared" si="9" ref="H146:Q146">SUM(H141:H145)</f>
        <v>0.22350000000000003</v>
      </c>
      <c r="I146" s="13">
        <f t="shared" si="9"/>
        <v>3.4482</v>
      </c>
      <c r="J146" s="13">
        <f t="shared" si="9"/>
        <v>41.620000000000005</v>
      </c>
      <c r="K146" s="13">
        <f t="shared" si="9"/>
        <v>2.213</v>
      </c>
      <c r="L146" s="13">
        <f t="shared" si="9"/>
        <v>66.00550000000001</v>
      </c>
      <c r="M146" s="13">
        <f t="shared" si="9"/>
        <v>196.31975</v>
      </c>
      <c r="N146" s="13">
        <f t="shared" si="9"/>
        <v>51.622</v>
      </c>
      <c r="O146" s="13">
        <f t="shared" si="9"/>
        <v>3.988200000000001</v>
      </c>
      <c r="P146" s="13">
        <f t="shared" si="9"/>
        <v>0</v>
      </c>
      <c r="Q146" s="13">
        <f t="shared" si="9"/>
        <v>0</v>
      </c>
      <c r="R146"/>
    </row>
    <row r="148" spans="1:18" ht="15.75">
      <c r="A148" s="98"/>
      <c r="B148" s="221" t="s">
        <v>20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R148"/>
    </row>
    <row r="149" spans="1:18" ht="38.25">
      <c r="A149" s="50" t="s">
        <v>149</v>
      </c>
      <c r="B149" s="7" t="s">
        <v>148</v>
      </c>
      <c r="C149" s="2">
        <v>100</v>
      </c>
      <c r="D149" s="39">
        <v>1.312</v>
      </c>
      <c r="E149" s="39">
        <v>3.2490000000000006</v>
      </c>
      <c r="F149" s="39">
        <v>6.466</v>
      </c>
      <c r="G149" s="39">
        <v>60.400000000000006</v>
      </c>
      <c r="H149" s="39">
        <v>0.022000000000000002</v>
      </c>
      <c r="I149" s="39">
        <v>17.098</v>
      </c>
      <c r="J149" s="39">
        <v>0</v>
      </c>
      <c r="K149" s="39">
        <v>8.39</v>
      </c>
      <c r="L149" s="39">
        <v>24.971000000000004</v>
      </c>
      <c r="M149" s="39">
        <v>28.307000000000002</v>
      </c>
      <c r="N149" s="39">
        <v>15.091000000000001</v>
      </c>
      <c r="O149" s="39">
        <v>0.466</v>
      </c>
      <c r="R149"/>
    </row>
    <row r="150" spans="1:18" ht="38.25">
      <c r="A150" s="50" t="s">
        <v>150</v>
      </c>
      <c r="B150" s="7" t="s">
        <v>151</v>
      </c>
      <c r="C150" s="2" t="s">
        <v>76</v>
      </c>
      <c r="D150" s="39">
        <v>18.971666666666664</v>
      </c>
      <c r="E150" s="39">
        <v>20.36</v>
      </c>
      <c r="F150" s="39">
        <v>54.79</v>
      </c>
      <c r="G150" s="39">
        <v>509.83</v>
      </c>
      <c r="H150" s="39">
        <v>0.07833333333333332</v>
      </c>
      <c r="I150" s="39">
        <v>2.31</v>
      </c>
      <c r="J150" s="39">
        <v>0</v>
      </c>
      <c r="K150" s="39">
        <v>5.25</v>
      </c>
      <c r="L150" s="39">
        <v>22.043333333333333</v>
      </c>
      <c r="M150" s="39">
        <v>285.6966666666666</v>
      </c>
      <c r="N150" s="39">
        <v>63.74666666666666</v>
      </c>
      <c r="O150" s="39">
        <v>4.133333333333333</v>
      </c>
      <c r="R150"/>
    </row>
    <row r="151" spans="1:18" ht="36">
      <c r="A151" s="49" t="s">
        <v>40</v>
      </c>
      <c r="B151" s="7" t="s">
        <v>60</v>
      </c>
      <c r="C151" s="2" t="s">
        <v>61</v>
      </c>
      <c r="D151" s="11">
        <v>0.11</v>
      </c>
      <c r="E151" s="11">
        <v>0.06</v>
      </c>
      <c r="F151" s="10">
        <v>10.99</v>
      </c>
      <c r="G151" s="12">
        <v>45.05</v>
      </c>
      <c r="H151" s="11">
        <v>0.003</v>
      </c>
      <c r="I151" s="11">
        <v>1.03</v>
      </c>
      <c r="J151" s="11"/>
      <c r="K151" s="11">
        <v>0.02</v>
      </c>
      <c r="L151" s="10">
        <v>12.7</v>
      </c>
      <c r="M151" s="11">
        <v>3.9</v>
      </c>
      <c r="N151" s="11">
        <v>2.3</v>
      </c>
      <c r="O151" s="10">
        <v>0.5</v>
      </c>
      <c r="R151"/>
    </row>
    <row r="152" spans="1:18" ht="36">
      <c r="A152" s="49" t="s">
        <v>38</v>
      </c>
      <c r="B152" s="16" t="s">
        <v>31</v>
      </c>
      <c r="C152" s="1">
        <v>20</v>
      </c>
      <c r="D152" s="10">
        <v>1.5199999999999998</v>
      </c>
      <c r="E152" s="10">
        <v>0.15999999999999998</v>
      </c>
      <c r="F152" s="10">
        <v>9.839999999999998</v>
      </c>
      <c r="G152" s="12">
        <v>47</v>
      </c>
      <c r="H152" s="10">
        <v>0.022000000000000002</v>
      </c>
      <c r="I152" s="11">
        <v>0</v>
      </c>
      <c r="J152" s="11">
        <v>0</v>
      </c>
      <c r="K152" s="10">
        <v>0.22</v>
      </c>
      <c r="L152" s="10">
        <v>4</v>
      </c>
      <c r="M152" s="10">
        <v>13</v>
      </c>
      <c r="N152" s="10">
        <v>2.7999999999999994</v>
      </c>
      <c r="O152" s="10">
        <v>0.22</v>
      </c>
      <c r="R152"/>
    </row>
    <row r="153" spans="1:18" ht="36">
      <c r="A153" s="49" t="s">
        <v>37</v>
      </c>
      <c r="B153" s="16" t="s">
        <v>32</v>
      </c>
      <c r="C153" s="17">
        <v>25</v>
      </c>
      <c r="D153" s="37">
        <v>1.6500000000000001</v>
      </c>
      <c r="E153" s="37">
        <v>0.3</v>
      </c>
      <c r="F153" s="37">
        <v>9.9</v>
      </c>
      <c r="G153" s="37">
        <v>49.5</v>
      </c>
      <c r="H153" s="37">
        <v>0.0425</v>
      </c>
      <c r="I153" s="37">
        <v>0</v>
      </c>
      <c r="J153" s="37">
        <v>0</v>
      </c>
      <c r="K153" s="37">
        <v>0.35</v>
      </c>
      <c r="L153" s="37">
        <v>7.250000000000001</v>
      </c>
      <c r="M153" s="37">
        <v>37.5</v>
      </c>
      <c r="N153" s="37">
        <v>11.75</v>
      </c>
      <c r="O153" s="37">
        <v>0.9750000000000001</v>
      </c>
      <c r="R153"/>
    </row>
    <row r="154" spans="1:18" ht="15.75">
      <c r="A154" s="6"/>
      <c r="B154" s="8" t="s">
        <v>15</v>
      </c>
      <c r="C154" s="9">
        <v>595</v>
      </c>
      <c r="D154" s="13">
        <f>D149+D150+D151+D152+D153</f>
        <v>23.563666666666663</v>
      </c>
      <c r="E154" s="13">
        <f aca="true" t="shared" si="10" ref="E154:O154">E149+E150+E151+E152+E153</f>
        <v>24.129</v>
      </c>
      <c r="F154" s="13">
        <f t="shared" si="10"/>
        <v>91.986</v>
      </c>
      <c r="G154" s="13">
        <f t="shared" si="10"/>
        <v>711.78</v>
      </c>
      <c r="H154" s="13">
        <f t="shared" si="10"/>
        <v>0.16783333333333333</v>
      </c>
      <c r="I154" s="13">
        <f t="shared" si="10"/>
        <v>20.438</v>
      </c>
      <c r="J154" s="13">
        <f t="shared" si="10"/>
        <v>0</v>
      </c>
      <c r="K154" s="13">
        <f t="shared" si="10"/>
        <v>14.23</v>
      </c>
      <c r="L154" s="13">
        <f t="shared" si="10"/>
        <v>70.96433333333334</v>
      </c>
      <c r="M154" s="13">
        <f t="shared" si="10"/>
        <v>368.4036666666666</v>
      </c>
      <c r="N154" s="13">
        <f t="shared" si="10"/>
        <v>95.68766666666666</v>
      </c>
      <c r="O154" s="13">
        <f t="shared" si="10"/>
        <v>6.2943333333333324</v>
      </c>
      <c r="P154" s="131">
        <v>0.25</v>
      </c>
      <c r="Q154" s="69">
        <v>0.25</v>
      </c>
      <c r="R154"/>
    </row>
    <row r="155" spans="1:18" ht="15.75">
      <c r="A155" s="6"/>
      <c r="B155" s="8" t="s">
        <v>226</v>
      </c>
      <c r="C155" s="9">
        <f>C114+C122+C130+C146+C154</f>
        <v>2795</v>
      </c>
      <c r="D155" s="9">
        <f aca="true" t="shared" si="11" ref="D155:O155">D114+D122+D130+D146+D154</f>
        <v>97.80606666666667</v>
      </c>
      <c r="E155" s="9">
        <f t="shared" si="11"/>
        <v>96.19379999999998</v>
      </c>
      <c r="F155" s="9">
        <f t="shared" si="11"/>
        <v>407.2505</v>
      </c>
      <c r="G155" s="9">
        <f t="shared" si="11"/>
        <v>2913.51</v>
      </c>
      <c r="H155" s="9">
        <f t="shared" si="11"/>
        <v>1.1948333333333334</v>
      </c>
      <c r="I155" s="9">
        <f t="shared" si="11"/>
        <v>120.7246</v>
      </c>
      <c r="J155" s="9">
        <f t="shared" si="11"/>
        <v>116.58</v>
      </c>
      <c r="K155" s="9">
        <f t="shared" si="11"/>
        <v>86.49220000000001</v>
      </c>
      <c r="L155" s="9">
        <f t="shared" si="11"/>
        <v>471.2688333333334</v>
      </c>
      <c r="M155" s="9">
        <f t="shared" si="11"/>
        <v>1416.5044166666667</v>
      </c>
      <c r="N155" s="9">
        <f t="shared" si="11"/>
        <v>378.5996666666666</v>
      </c>
      <c r="O155" s="9">
        <f t="shared" si="11"/>
        <v>25.912333333333336</v>
      </c>
      <c r="P155" s="131"/>
      <c r="Q155" s="69"/>
      <c r="R155"/>
    </row>
    <row r="156" spans="1:18" ht="15.75">
      <c r="A156" s="147"/>
      <c r="B156" s="130" t="s">
        <v>233</v>
      </c>
      <c r="C156" s="109">
        <f>C59+C68+C75+C87+C96+C114+C122+C130+C146+C154</f>
        <v>5701</v>
      </c>
      <c r="D156" s="109">
        <f aca="true" t="shared" si="12" ref="D156:O156">D59+D68+D75+D87+D96+D114+D122+D130+D146+D154</f>
        <v>201.86741876247504</v>
      </c>
      <c r="E156" s="109">
        <f t="shared" si="12"/>
        <v>200.7113877009734</v>
      </c>
      <c r="F156" s="109">
        <f t="shared" si="12"/>
        <v>854.4234609906401</v>
      </c>
      <c r="G156" s="109">
        <f t="shared" si="12"/>
        <v>6039.795160811063</v>
      </c>
      <c r="H156" s="109">
        <f t="shared" si="12"/>
        <v>2.7446152103559873</v>
      </c>
      <c r="I156" s="109">
        <f t="shared" si="12"/>
        <v>190.354840776699</v>
      </c>
      <c r="J156" s="109">
        <f t="shared" si="12"/>
        <v>337.28400906924014</v>
      </c>
      <c r="K156" s="109">
        <f t="shared" si="12"/>
        <v>169.66309044241615</v>
      </c>
      <c r="L156" s="109">
        <f t="shared" si="12"/>
        <v>1209.132459314381</v>
      </c>
      <c r="M156" s="109">
        <f t="shared" si="12"/>
        <v>3124.3930789973456</v>
      </c>
      <c r="N156" s="109">
        <f t="shared" si="12"/>
        <v>941.9197540453075</v>
      </c>
      <c r="O156" s="109">
        <f t="shared" si="12"/>
        <v>57.30796019223689</v>
      </c>
      <c r="R156"/>
    </row>
    <row r="157" spans="1:18" ht="15.75">
      <c r="A157" s="147"/>
      <c r="B157" s="130" t="s">
        <v>131</v>
      </c>
      <c r="C157" s="129">
        <f>C156/10</f>
        <v>570.1</v>
      </c>
      <c r="D157" s="127">
        <f aca="true" t="shared" si="13" ref="D157:O157">D156/10</f>
        <v>20.186741876247503</v>
      </c>
      <c r="E157" s="127">
        <f t="shared" si="13"/>
        <v>20.071138770097342</v>
      </c>
      <c r="F157" s="127">
        <f t="shared" si="13"/>
        <v>85.44234609906401</v>
      </c>
      <c r="G157" s="127">
        <f t="shared" si="13"/>
        <v>603.9795160811063</v>
      </c>
      <c r="H157" s="127">
        <f t="shared" si="13"/>
        <v>0.27446152103559873</v>
      </c>
      <c r="I157" s="127">
        <f t="shared" si="13"/>
        <v>19.0354840776699</v>
      </c>
      <c r="J157" s="127">
        <f t="shared" si="13"/>
        <v>33.728400906924016</v>
      </c>
      <c r="K157" s="127">
        <f t="shared" si="13"/>
        <v>16.966309044241616</v>
      </c>
      <c r="L157" s="127">
        <f t="shared" si="13"/>
        <v>120.91324593143811</v>
      </c>
      <c r="M157" s="127">
        <f t="shared" si="13"/>
        <v>312.43930789973456</v>
      </c>
      <c r="N157" s="127">
        <f t="shared" si="13"/>
        <v>94.19197540453075</v>
      </c>
      <c r="O157" s="127">
        <f t="shared" si="13"/>
        <v>5.730796019223689</v>
      </c>
      <c r="P157" s="129">
        <f>P156/12</f>
        <v>0</v>
      </c>
      <c r="Q157" s="129">
        <f>Q156/12</f>
        <v>0</v>
      </c>
      <c r="R157"/>
    </row>
    <row r="160" spans="3:18" ht="15">
      <c r="C160" s="34"/>
      <c r="D160" s="34"/>
      <c r="E160" s="35"/>
      <c r="F160" s="35"/>
      <c r="G160" s="36"/>
      <c r="H160" s="36"/>
      <c r="I160" s="36"/>
      <c r="J160" s="36"/>
      <c r="K160" s="36"/>
      <c r="L160" s="36"/>
      <c r="M160" s="36"/>
      <c r="N160" s="36"/>
      <c r="R160"/>
    </row>
    <row r="161" spans="1:18" ht="15">
      <c r="A16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Q161"/>
      <c r="R161"/>
    </row>
  </sheetData>
  <sheetProtection/>
  <mergeCells count="19">
    <mergeCell ref="B21:L21"/>
    <mergeCell ref="B48:O48"/>
    <mergeCell ref="B49:O49"/>
    <mergeCell ref="B124:O124"/>
    <mergeCell ref="B148:O148"/>
    <mergeCell ref="C80:O80"/>
    <mergeCell ref="A2:A50"/>
    <mergeCell ref="B20:L20"/>
    <mergeCell ref="B22:L22"/>
    <mergeCell ref="B140:O140"/>
    <mergeCell ref="B107:O107"/>
    <mergeCell ref="B2:O3"/>
    <mergeCell ref="B53:O53"/>
    <mergeCell ref="B52:O52"/>
    <mergeCell ref="B108:O108"/>
    <mergeCell ref="B90:O90"/>
    <mergeCell ref="B116:O116"/>
    <mergeCell ref="B70:O70"/>
    <mergeCell ref="B61:O6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8"/>
  <sheetViews>
    <sheetView zoomScalePageLayoutView="0" workbookViewId="0" topLeftCell="A43">
      <selection activeCell="E63" sqref="E63:E68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07" t="s">
        <v>80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67"/>
      <c r="C3" s="67"/>
      <c r="D3" s="67"/>
      <c r="E3" s="67"/>
      <c r="F3" s="67"/>
      <c r="G3" s="67"/>
      <c r="H3" s="67"/>
      <c r="I3" s="67"/>
      <c r="J3" s="67"/>
    </row>
    <row r="6" spans="2:10" ht="15">
      <c r="B6" s="104" t="s">
        <v>81</v>
      </c>
      <c r="C6" s="105" t="s">
        <v>82</v>
      </c>
      <c r="D6" s="136" t="s">
        <v>83</v>
      </c>
      <c r="E6" s="248" t="s">
        <v>88</v>
      </c>
      <c r="F6" s="104" t="s">
        <v>27</v>
      </c>
      <c r="G6" s="106" t="s">
        <v>84</v>
      </c>
      <c r="H6" s="106" t="s">
        <v>85</v>
      </c>
      <c r="I6" s="106" t="s">
        <v>86</v>
      </c>
      <c r="J6" s="106" t="s">
        <v>87</v>
      </c>
    </row>
    <row r="7" spans="2:10" ht="15" customHeight="1">
      <c r="B7" s="249" t="s">
        <v>163</v>
      </c>
      <c r="C7" s="250" t="s">
        <v>135</v>
      </c>
      <c r="D7" s="16" t="s">
        <v>34</v>
      </c>
      <c r="E7" s="248"/>
      <c r="F7" s="17">
        <v>100</v>
      </c>
      <c r="G7" s="138">
        <v>0.4</v>
      </c>
      <c r="H7" s="138">
        <v>0.4</v>
      </c>
      <c r="I7" s="138">
        <v>9.8</v>
      </c>
      <c r="J7" s="138">
        <v>47</v>
      </c>
    </row>
    <row r="8" spans="2:10" ht="32.25" customHeight="1">
      <c r="B8" s="249"/>
      <c r="C8" s="250"/>
      <c r="D8" s="16" t="s">
        <v>48</v>
      </c>
      <c r="E8" s="248"/>
      <c r="F8" s="17">
        <v>10</v>
      </c>
      <c r="G8" s="138">
        <v>2.03</v>
      </c>
      <c r="H8" s="138">
        <v>2.63</v>
      </c>
      <c r="I8" s="138">
        <v>0</v>
      </c>
      <c r="J8" s="138">
        <v>34.333333333333336</v>
      </c>
    </row>
    <row r="9" spans="2:10" ht="29.25">
      <c r="B9" s="249"/>
      <c r="C9" s="250"/>
      <c r="D9" s="16" t="s">
        <v>114</v>
      </c>
      <c r="E9" s="248"/>
      <c r="F9" s="27" t="s">
        <v>107</v>
      </c>
      <c r="G9" s="138">
        <v>14.04</v>
      </c>
      <c r="H9" s="138">
        <v>15.8684615384615</v>
      </c>
      <c r="I9" s="138">
        <v>40.8221367521368</v>
      </c>
      <c r="J9" s="138">
        <v>346.247863247863</v>
      </c>
    </row>
    <row r="10" spans="2:10" ht="15" customHeight="1">
      <c r="B10" s="249"/>
      <c r="C10" s="250"/>
      <c r="D10" s="16" t="s">
        <v>29</v>
      </c>
      <c r="E10" s="248"/>
      <c r="F10" s="18" t="s">
        <v>68</v>
      </c>
      <c r="G10" s="138">
        <v>0.07</v>
      </c>
      <c r="H10" s="138">
        <v>0.02</v>
      </c>
      <c r="I10" s="138">
        <v>10</v>
      </c>
      <c r="J10" s="138">
        <v>40</v>
      </c>
    </row>
    <row r="11" spans="2:10" ht="15" customHeight="1">
      <c r="B11" s="249"/>
      <c r="C11" s="250"/>
      <c r="D11" s="28" t="s">
        <v>31</v>
      </c>
      <c r="E11" s="248"/>
      <c r="F11" s="18">
        <v>40</v>
      </c>
      <c r="G11" s="138">
        <v>3.0399999999999996</v>
      </c>
      <c r="H11" s="138">
        <v>0.31999999999999995</v>
      </c>
      <c r="I11" s="138">
        <v>19.679999999999996</v>
      </c>
      <c r="J11" s="138">
        <v>94</v>
      </c>
    </row>
    <row r="12" spans="2:11" ht="15.75">
      <c r="B12" s="249"/>
      <c r="C12" s="250"/>
      <c r="D12" s="44" t="s">
        <v>15</v>
      </c>
      <c r="E12" s="248"/>
      <c r="F12" s="20">
        <v>525</v>
      </c>
      <c r="G12" s="108">
        <f>SUM(G7:G11)</f>
        <v>19.58</v>
      </c>
      <c r="H12" s="108">
        <f>SUM(H7:H11)</f>
        <v>19.2384615384615</v>
      </c>
      <c r="I12" s="108">
        <f>SUM(I7:I11)</f>
        <v>80.30213675213679</v>
      </c>
      <c r="J12" s="108">
        <f>SUM(J7:J11)</f>
        <v>561.5811965811963</v>
      </c>
      <c r="K12" s="69">
        <v>0.25</v>
      </c>
    </row>
    <row r="13" spans="2:3" ht="15">
      <c r="B13" s="249"/>
      <c r="C13" s="250"/>
    </row>
    <row r="14" spans="2:10" ht="15">
      <c r="B14" s="249"/>
      <c r="C14" s="250"/>
      <c r="D14" s="16" t="s">
        <v>34</v>
      </c>
      <c r="E14" s="251" t="s">
        <v>89</v>
      </c>
      <c r="F14" s="17">
        <v>100</v>
      </c>
      <c r="G14" s="138">
        <v>0.4</v>
      </c>
      <c r="H14" s="138">
        <v>0.4</v>
      </c>
      <c r="I14" s="138">
        <v>9.8</v>
      </c>
      <c r="J14" s="138">
        <v>47</v>
      </c>
    </row>
    <row r="15" spans="2:10" ht="15">
      <c r="B15" s="249"/>
      <c r="C15" s="250"/>
      <c r="D15" s="16" t="s">
        <v>48</v>
      </c>
      <c r="E15" s="251"/>
      <c r="F15" s="17">
        <v>10</v>
      </c>
      <c r="G15" s="138">
        <v>2.03</v>
      </c>
      <c r="H15" s="138">
        <v>2.63</v>
      </c>
      <c r="I15" s="138">
        <v>0</v>
      </c>
      <c r="J15" s="138">
        <v>34.333333333333336</v>
      </c>
    </row>
    <row r="16" spans="2:10" ht="29.25">
      <c r="B16" s="249"/>
      <c r="C16" s="250"/>
      <c r="D16" s="16" t="s">
        <v>207</v>
      </c>
      <c r="E16" s="251"/>
      <c r="F16" s="3" t="s">
        <v>214</v>
      </c>
      <c r="G16" s="10">
        <v>7.2838</v>
      </c>
      <c r="H16" s="189">
        <v>11.94</v>
      </c>
      <c r="I16" s="189">
        <v>8.36</v>
      </c>
      <c r="J16" s="189">
        <v>123.99</v>
      </c>
    </row>
    <row r="17" spans="2:10" ht="15">
      <c r="B17" s="249"/>
      <c r="C17" s="250"/>
      <c r="D17" s="16" t="s">
        <v>198</v>
      </c>
      <c r="E17" s="251"/>
      <c r="F17" s="27" t="s">
        <v>136</v>
      </c>
      <c r="G17" s="138">
        <v>5.97</v>
      </c>
      <c r="H17" s="138">
        <v>2.290000000000001</v>
      </c>
      <c r="I17" s="138">
        <v>39.72</v>
      </c>
      <c r="J17" s="138">
        <v>214</v>
      </c>
    </row>
    <row r="18" spans="2:10" ht="15">
      <c r="B18" s="249"/>
      <c r="C18" s="250"/>
      <c r="D18" s="16" t="s">
        <v>29</v>
      </c>
      <c r="E18" s="251"/>
      <c r="F18" s="18" t="s">
        <v>68</v>
      </c>
      <c r="G18" s="138">
        <v>0.07</v>
      </c>
      <c r="H18" s="138">
        <v>0.02</v>
      </c>
      <c r="I18" s="138">
        <v>10</v>
      </c>
      <c r="J18" s="138">
        <v>40</v>
      </c>
    </row>
    <row r="19" spans="2:10" ht="15">
      <c r="B19" s="249"/>
      <c r="C19" s="250"/>
      <c r="D19" s="28" t="s">
        <v>31</v>
      </c>
      <c r="E19" s="251"/>
      <c r="F19" s="18">
        <v>25</v>
      </c>
      <c r="G19" s="138">
        <v>1.9</v>
      </c>
      <c r="H19" s="138">
        <v>0.2</v>
      </c>
      <c r="I19" s="138">
        <v>12.3</v>
      </c>
      <c r="J19" s="138">
        <v>58.75</v>
      </c>
    </row>
    <row r="20" spans="2:11" ht="15.75">
      <c r="B20" s="249"/>
      <c r="C20" s="250"/>
      <c r="D20" s="44" t="s">
        <v>15</v>
      </c>
      <c r="E20" s="251"/>
      <c r="F20" s="9">
        <v>585</v>
      </c>
      <c r="G20" s="190">
        <f>G14+G15+G16+G17+G18+G19</f>
        <v>17.653799999999997</v>
      </c>
      <c r="H20" s="190">
        <f>SUM(H14:H19)</f>
        <v>17.479999999999997</v>
      </c>
      <c r="I20" s="190">
        <f>SUM(I14:I19)</f>
        <v>80.17999999999999</v>
      </c>
      <c r="J20" s="190">
        <f>SUM(J14:J19)</f>
        <v>518.0733333333333</v>
      </c>
      <c r="K20" s="69">
        <v>0.2</v>
      </c>
    </row>
    <row r="22" spans="2:10" ht="15">
      <c r="B22" s="104" t="s">
        <v>81</v>
      </c>
      <c r="C22" s="105" t="s">
        <v>82</v>
      </c>
      <c r="D22" s="136" t="s">
        <v>83</v>
      </c>
      <c r="E22" s="236" t="s">
        <v>88</v>
      </c>
      <c r="F22" s="104" t="s">
        <v>27</v>
      </c>
      <c r="G22" s="106" t="s">
        <v>84</v>
      </c>
      <c r="H22" s="106" t="s">
        <v>85</v>
      </c>
      <c r="I22" s="106" t="s">
        <v>86</v>
      </c>
      <c r="J22" s="106" t="s">
        <v>87</v>
      </c>
    </row>
    <row r="23" spans="2:10" ht="15" customHeight="1">
      <c r="B23" s="239" t="s">
        <v>163</v>
      </c>
      <c r="C23" s="242" t="s">
        <v>124</v>
      </c>
      <c r="D23" s="16" t="s">
        <v>34</v>
      </c>
      <c r="E23" s="237"/>
      <c r="F23" s="17">
        <v>100</v>
      </c>
      <c r="G23" s="138">
        <v>0.4</v>
      </c>
      <c r="H23" s="138">
        <v>0.4</v>
      </c>
      <c r="I23" s="138">
        <v>9.8</v>
      </c>
      <c r="J23" s="138">
        <v>47</v>
      </c>
    </row>
    <row r="24" spans="2:10" ht="15" customHeight="1">
      <c r="B24" s="240"/>
      <c r="C24" s="243"/>
      <c r="D24" s="16" t="s">
        <v>48</v>
      </c>
      <c r="E24" s="237"/>
      <c r="F24" s="17">
        <v>10</v>
      </c>
      <c r="G24" s="138">
        <v>2.03</v>
      </c>
      <c r="H24" s="138">
        <v>2.63</v>
      </c>
      <c r="I24" s="138">
        <v>0</v>
      </c>
      <c r="J24" s="138">
        <v>34.333333333333336</v>
      </c>
    </row>
    <row r="25" spans="2:10" ht="29.25">
      <c r="B25" s="240"/>
      <c r="C25" s="243"/>
      <c r="D25" s="16" t="s">
        <v>114</v>
      </c>
      <c r="E25" s="237"/>
      <c r="F25" s="27" t="s">
        <v>108</v>
      </c>
      <c r="G25" s="138">
        <v>16.4866019417476</v>
      </c>
      <c r="H25" s="138">
        <v>19.1931067961165</v>
      </c>
      <c r="I25" s="138">
        <v>54.0020388349515</v>
      </c>
      <c r="J25" s="138">
        <v>432.029126213592</v>
      </c>
    </row>
    <row r="26" spans="2:10" ht="15" customHeight="1">
      <c r="B26" s="240"/>
      <c r="C26" s="243"/>
      <c r="D26" s="16" t="s">
        <v>29</v>
      </c>
      <c r="E26" s="237"/>
      <c r="F26" s="18" t="s">
        <v>68</v>
      </c>
      <c r="G26" s="138">
        <v>0.07</v>
      </c>
      <c r="H26" s="138">
        <v>0.02</v>
      </c>
      <c r="I26" s="138">
        <v>10</v>
      </c>
      <c r="J26" s="138">
        <v>40</v>
      </c>
    </row>
    <row r="27" spans="2:10" ht="15" customHeight="1">
      <c r="B27" s="240"/>
      <c r="C27" s="243"/>
      <c r="D27" s="28" t="s">
        <v>31</v>
      </c>
      <c r="E27" s="237"/>
      <c r="F27" s="18">
        <v>40</v>
      </c>
      <c r="G27" s="138">
        <v>3.0399999999999996</v>
      </c>
      <c r="H27" s="138">
        <v>0.31999999999999995</v>
      </c>
      <c r="I27" s="138">
        <v>19.679999999999996</v>
      </c>
      <c r="J27" s="138">
        <v>94</v>
      </c>
    </row>
    <row r="28" spans="2:11" ht="15.75">
      <c r="B28" s="240"/>
      <c r="C28" s="243"/>
      <c r="D28" s="44" t="s">
        <v>15</v>
      </c>
      <c r="E28" s="238"/>
      <c r="F28" s="20">
        <v>550</v>
      </c>
      <c r="G28" s="108">
        <v>22.0266019417476</v>
      </c>
      <c r="H28" s="108">
        <v>22.5631067961165</v>
      </c>
      <c r="I28" s="108">
        <v>93.4820388349515</v>
      </c>
      <c r="J28" s="108">
        <v>647.3624595469254</v>
      </c>
      <c r="K28" s="69">
        <v>0.25</v>
      </c>
    </row>
    <row r="29" spans="2:3" ht="15" customHeight="1">
      <c r="B29" s="240"/>
      <c r="C29" s="243"/>
    </row>
    <row r="30" spans="2:10" ht="15" customHeight="1">
      <c r="B30" s="240"/>
      <c r="C30" s="243"/>
      <c r="D30" s="16" t="s">
        <v>34</v>
      </c>
      <c r="E30" s="245" t="s">
        <v>89</v>
      </c>
      <c r="F30" s="139">
        <v>100</v>
      </c>
      <c r="G30" s="138">
        <v>0.4</v>
      </c>
      <c r="H30" s="138">
        <v>0.4</v>
      </c>
      <c r="I30" s="138">
        <v>9.8</v>
      </c>
      <c r="J30" s="138">
        <v>47</v>
      </c>
    </row>
    <row r="31" spans="2:10" ht="15" customHeight="1">
      <c r="B31" s="240"/>
      <c r="C31" s="243"/>
      <c r="D31" s="16" t="s">
        <v>48</v>
      </c>
      <c r="E31" s="246"/>
      <c r="F31" s="139">
        <v>10</v>
      </c>
      <c r="G31" s="138">
        <v>2.03</v>
      </c>
      <c r="H31" s="138">
        <v>2.63</v>
      </c>
      <c r="I31" s="138">
        <v>0</v>
      </c>
      <c r="J31" s="138">
        <v>34.333333333333336</v>
      </c>
    </row>
    <row r="32" spans="2:10" ht="27.75" customHeight="1">
      <c r="B32" s="240"/>
      <c r="C32" s="243"/>
      <c r="D32" s="16" t="s">
        <v>207</v>
      </c>
      <c r="E32" s="246"/>
      <c r="F32" s="3" t="s">
        <v>214</v>
      </c>
      <c r="G32" s="10">
        <v>7.2838</v>
      </c>
      <c r="H32" s="189">
        <v>11.94</v>
      </c>
      <c r="I32" s="189">
        <v>8.36</v>
      </c>
      <c r="J32" s="189">
        <v>123.99</v>
      </c>
    </row>
    <row r="33" spans="2:10" ht="15.75">
      <c r="B33" s="240"/>
      <c r="C33" s="243"/>
      <c r="D33" s="16" t="s">
        <v>198</v>
      </c>
      <c r="E33" s="246"/>
      <c r="F33" s="27" t="s">
        <v>137</v>
      </c>
      <c r="G33" s="137">
        <f>G17*1.2</f>
        <v>7.164</v>
      </c>
      <c r="H33" s="137">
        <v>4.6</v>
      </c>
      <c r="I33" s="137">
        <f>I17*1.2</f>
        <v>47.663999999999994</v>
      </c>
      <c r="J33" s="137">
        <f>J17*1.2</f>
        <v>256.8</v>
      </c>
    </row>
    <row r="34" spans="2:10" ht="15" customHeight="1">
      <c r="B34" s="240"/>
      <c r="C34" s="243"/>
      <c r="D34" s="16" t="s">
        <v>29</v>
      </c>
      <c r="E34" s="246"/>
      <c r="F34" s="139" t="s">
        <v>68</v>
      </c>
      <c r="G34" s="138">
        <v>0.07</v>
      </c>
      <c r="H34" s="138">
        <v>0.02</v>
      </c>
      <c r="I34" s="138">
        <v>10</v>
      </c>
      <c r="J34" s="138">
        <v>40</v>
      </c>
    </row>
    <row r="35" spans="2:10" ht="15" customHeight="1">
      <c r="B35" s="240"/>
      <c r="C35" s="243"/>
      <c r="D35" s="28" t="s">
        <v>31</v>
      </c>
      <c r="E35" s="246"/>
      <c r="F35" s="139">
        <v>40</v>
      </c>
      <c r="G35" s="138">
        <v>3.0399999999999996</v>
      </c>
      <c r="H35" s="138">
        <v>0.31999999999999995</v>
      </c>
      <c r="I35" s="138">
        <v>19.679999999999996</v>
      </c>
      <c r="J35" s="138">
        <v>94</v>
      </c>
    </row>
    <row r="36" spans="2:11" ht="15.75">
      <c r="B36" s="241"/>
      <c r="C36" s="244"/>
      <c r="D36" s="44" t="s">
        <v>15</v>
      </c>
      <c r="E36" s="247"/>
      <c r="F36" s="191">
        <v>640</v>
      </c>
      <c r="G36" s="190">
        <f>SUM(G30:G35)</f>
        <v>19.9878</v>
      </c>
      <c r="H36" s="190">
        <f>SUM(H30:H35)</f>
        <v>19.91</v>
      </c>
      <c r="I36" s="190">
        <f>SUM(I30:I35)</f>
        <v>95.50399999999999</v>
      </c>
      <c r="J36" s="190">
        <f>SUM(J30:J35)</f>
        <v>596.1233333333333</v>
      </c>
      <c r="K36" s="69">
        <v>0.25</v>
      </c>
    </row>
    <row r="39" spans="2:10" ht="15">
      <c r="B39" s="104" t="s">
        <v>81</v>
      </c>
      <c r="C39" s="185" t="s">
        <v>82</v>
      </c>
      <c r="D39" s="136" t="s">
        <v>83</v>
      </c>
      <c r="E39" s="248" t="s">
        <v>88</v>
      </c>
      <c r="F39" s="188" t="s">
        <v>27</v>
      </c>
      <c r="G39" s="106" t="s">
        <v>84</v>
      </c>
      <c r="H39" s="106" t="s">
        <v>85</v>
      </c>
      <c r="I39" s="106" t="s">
        <v>86</v>
      </c>
      <c r="J39" s="106" t="s">
        <v>87</v>
      </c>
    </row>
    <row r="40" spans="2:10" ht="15">
      <c r="B40" s="249" t="s">
        <v>208</v>
      </c>
      <c r="C40" s="250" t="s">
        <v>135</v>
      </c>
      <c r="D40" s="28" t="s">
        <v>67</v>
      </c>
      <c r="E40" s="248"/>
      <c r="F40" s="11">
        <v>60</v>
      </c>
      <c r="G40" s="39">
        <v>0.7398</v>
      </c>
      <c r="H40" s="39">
        <v>0.05639999999999999</v>
      </c>
      <c r="I40" s="39">
        <v>6.58</v>
      </c>
      <c r="J40" s="39">
        <v>49.019999999999996</v>
      </c>
    </row>
    <row r="41" spans="2:10" ht="15">
      <c r="B41" s="249"/>
      <c r="C41" s="250"/>
      <c r="D41" s="28" t="s">
        <v>106</v>
      </c>
      <c r="E41" s="248"/>
      <c r="F41" s="3" t="s">
        <v>47</v>
      </c>
      <c r="G41" s="39">
        <v>10.184</v>
      </c>
      <c r="H41" s="39">
        <v>13.25</v>
      </c>
      <c r="I41" s="39">
        <v>11.772</v>
      </c>
      <c r="J41" s="39">
        <v>183.4</v>
      </c>
    </row>
    <row r="42" spans="2:10" ht="15" customHeight="1">
      <c r="B42" s="249"/>
      <c r="C42" s="250"/>
      <c r="D42" s="28" t="s">
        <v>111</v>
      </c>
      <c r="E42" s="248"/>
      <c r="F42" s="3" t="s">
        <v>18</v>
      </c>
      <c r="G42" s="39">
        <v>5.615</v>
      </c>
      <c r="H42" s="39">
        <v>5.040000000000001</v>
      </c>
      <c r="I42" s="39">
        <v>34.99</v>
      </c>
      <c r="J42" s="39">
        <v>208.5</v>
      </c>
    </row>
    <row r="43" spans="2:10" ht="15">
      <c r="B43" s="249"/>
      <c r="C43" s="250"/>
      <c r="D43" s="28" t="s">
        <v>121</v>
      </c>
      <c r="E43" s="248"/>
      <c r="F43" s="2" t="s">
        <v>68</v>
      </c>
      <c r="G43" s="39">
        <v>0.09</v>
      </c>
      <c r="H43" s="39">
        <v>0.02</v>
      </c>
      <c r="I43" s="39">
        <v>11.91</v>
      </c>
      <c r="J43" s="39">
        <v>48.15</v>
      </c>
    </row>
    <row r="44" spans="2:10" ht="15">
      <c r="B44" s="249"/>
      <c r="C44" s="250"/>
      <c r="D44" s="28" t="s">
        <v>31</v>
      </c>
      <c r="E44" s="248"/>
      <c r="F44" s="1">
        <v>20</v>
      </c>
      <c r="G44" s="10">
        <v>1.5199999999999998</v>
      </c>
      <c r="H44" s="10">
        <v>0.15999999999999998</v>
      </c>
      <c r="I44" s="10">
        <v>9.839999999999998</v>
      </c>
      <c r="J44" s="12">
        <v>47</v>
      </c>
    </row>
    <row r="45" spans="2:10" ht="15">
      <c r="B45" s="249"/>
      <c r="C45" s="250"/>
      <c r="D45" s="187" t="s">
        <v>32</v>
      </c>
      <c r="E45" s="248"/>
      <c r="F45" s="1">
        <v>20</v>
      </c>
      <c r="G45" s="10">
        <v>1.32</v>
      </c>
      <c r="H45" s="39">
        <v>0.24</v>
      </c>
      <c r="I45" s="10">
        <v>7.920000000000001</v>
      </c>
      <c r="J45" s="12">
        <v>39.6</v>
      </c>
    </row>
    <row r="46" spans="2:10" ht="15.75">
      <c r="B46" s="249"/>
      <c r="C46" s="250"/>
      <c r="D46" s="44" t="s">
        <v>15</v>
      </c>
      <c r="E46" s="248"/>
      <c r="F46" s="100">
        <v>545</v>
      </c>
      <c r="G46" s="99">
        <f>G40+G41+G42+G43+G44+G45</f>
        <v>19.4688</v>
      </c>
      <c r="H46" s="99">
        <f>H40+H41+H42+H43+H44+H45</f>
        <v>18.7664</v>
      </c>
      <c r="I46" s="99">
        <f>I40+I41+I42+I43+I44+I45</f>
        <v>83.012</v>
      </c>
      <c r="J46" s="99">
        <f>J40+J41+J42+J43+J44+J45</f>
        <v>575.67</v>
      </c>
    </row>
    <row r="47" spans="2:3" ht="15">
      <c r="B47" s="249"/>
      <c r="C47" s="250"/>
    </row>
    <row r="48" spans="2:10" ht="15">
      <c r="B48" s="249"/>
      <c r="C48" s="250"/>
      <c r="D48" s="28" t="s">
        <v>67</v>
      </c>
      <c r="E48" s="252" t="s">
        <v>89</v>
      </c>
      <c r="F48" s="11">
        <v>60</v>
      </c>
      <c r="G48" s="39">
        <v>0.7398</v>
      </c>
      <c r="H48" s="39">
        <v>0.05639999999999999</v>
      </c>
      <c r="I48" s="39">
        <v>6.58</v>
      </c>
      <c r="J48" s="39">
        <v>49.019999999999996</v>
      </c>
    </row>
    <row r="49" spans="2:10" ht="15">
      <c r="B49" s="249"/>
      <c r="C49" s="250"/>
      <c r="D49" s="28" t="s">
        <v>209</v>
      </c>
      <c r="E49" s="252"/>
      <c r="F49" s="3" t="s">
        <v>28</v>
      </c>
      <c r="G49" s="39">
        <v>10.7</v>
      </c>
      <c r="H49" s="39">
        <v>13.4</v>
      </c>
      <c r="I49" s="39">
        <v>11.36</v>
      </c>
      <c r="J49" s="39">
        <v>201.12</v>
      </c>
    </row>
    <row r="50" spans="2:10" ht="29.25">
      <c r="B50" s="249"/>
      <c r="C50" s="250"/>
      <c r="D50" s="28" t="s">
        <v>111</v>
      </c>
      <c r="E50" s="252"/>
      <c r="F50" s="3" t="s">
        <v>18</v>
      </c>
      <c r="G50" s="39">
        <v>5.615</v>
      </c>
      <c r="H50" s="39">
        <v>5.040000000000001</v>
      </c>
      <c r="I50" s="39">
        <v>34.99</v>
      </c>
      <c r="J50" s="39">
        <v>208.5</v>
      </c>
    </row>
    <row r="51" spans="2:10" ht="15">
      <c r="B51" s="249"/>
      <c r="C51" s="250"/>
      <c r="D51" s="28" t="s">
        <v>121</v>
      </c>
      <c r="E51" s="252"/>
      <c r="F51" s="2" t="s">
        <v>68</v>
      </c>
      <c r="G51" s="39">
        <v>0.09</v>
      </c>
      <c r="H51" s="39">
        <v>0.02</v>
      </c>
      <c r="I51" s="39">
        <v>11.91</v>
      </c>
      <c r="J51" s="39">
        <v>48.15</v>
      </c>
    </row>
    <row r="52" spans="2:10" ht="15">
      <c r="B52" s="249"/>
      <c r="C52" s="250"/>
      <c r="D52" s="28" t="s">
        <v>31</v>
      </c>
      <c r="E52" s="252"/>
      <c r="F52" s="1">
        <v>30</v>
      </c>
      <c r="G52" s="10">
        <v>2.28</v>
      </c>
      <c r="H52" s="10">
        <v>0.23999999999999996</v>
      </c>
      <c r="I52" s="10">
        <v>14.759999999999998</v>
      </c>
      <c r="J52" s="12">
        <v>70.5</v>
      </c>
    </row>
    <row r="53" spans="2:10" ht="15.75">
      <c r="B53" s="249"/>
      <c r="C53" s="250"/>
      <c r="D53" s="44" t="s">
        <v>15</v>
      </c>
      <c r="E53" s="252"/>
      <c r="F53" s="100">
        <v>545</v>
      </c>
      <c r="G53" s="99">
        <f>SUM(G48:G52)</f>
        <v>19.4248</v>
      </c>
      <c r="H53" s="99">
        <f>SUM(H48:H52)</f>
        <v>18.7564</v>
      </c>
      <c r="I53" s="99">
        <f>SUM(I48:I52)</f>
        <v>79.6</v>
      </c>
      <c r="J53" s="99">
        <f>SUM(J48:J52)</f>
        <v>577.29</v>
      </c>
    </row>
    <row r="55" spans="2:10" ht="15">
      <c r="B55" s="104" t="s">
        <v>81</v>
      </c>
      <c r="C55" s="193" t="s">
        <v>82</v>
      </c>
      <c r="D55" s="136" t="s">
        <v>83</v>
      </c>
      <c r="E55" s="248" t="s">
        <v>88</v>
      </c>
      <c r="F55" s="188" t="s">
        <v>27</v>
      </c>
      <c r="G55" s="106" t="s">
        <v>84</v>
      </c>
      <c r="H55" s="106" t="s">
        <v>85</v>
      </c>
      <c r="I55" s="106" t="s">
        <v>86</v>
      </c>
      <c r="J55" s="106" t="s">
        <v>87</v>
      </c>
    </row>
    <row r="56" spans="2:10" ht="15" customHeight="1">
      <c r="B56" s="239" t="s">
        <v>208</v>
      </c>
      <c r="C56" s="242" t="s">
        <v>219</v>
      </c>
      <c r="D56" s="28" t="s">
        <v>106</v>
      </c>
      <c r="E56" s="248"/>
      <c r="F56" s="3">
        <v>100</v>
      </c>
      <c r="G56" s="39">
        <v>12.76</v>
      </c>
      <c r="H56" s="39">
        <v>15.28</v>
      </c>
      <c r="I56" s="39">
        <v>13.08</v>
      </c>
      <c r="J56" s="39">
        <v>206</v>
      </c>
    </row>
    <row r="57" spans="2:10" ht="29.25">
      <c r="B57" s="240"/>
      <c r="C57" s="243"/>
      <c r="D57" s="28" t="s">
        <v>111</v>
      </c>
      <c r="E57" s="248"/>
      <c r="F57" s="3" t="s">
        <v>217</v>
      </c>
      <c r="G57" s="39">
        <v>7.24</v>
      </c>
      <c r="H57" s="39">
        <v>6.05</v>
      </c>
      <c r="I57" s="39">
        <v>46.63</v>
      </c>
      <c r="J57" s="39">
        <v>287</v>
      </c>
    </row>
    <row r="58" spans="2:10" ht="15" customHeight="1">
      <c r="B58" s="240"/>
      <c r="C58" s="243"/>
      <c r="D58" s="28" t="s">
        <v>121</v>
      </c>
      <c r="E58" s="248"/>
      <c r="F58" s="2" t="s">
        <v>68</v>
      </c>
      <c r="G58" s="39">
        <v>0.09</v>
      </c>
      <c r="H58" s="39">
        <v>0.02</v>
      </c>
      <c r="I58" s="39">
        <v>11.91</v>
      </c>
      <c r="J58" s="39">
        <v>48.15</v>
      </c>
    </row>
    <row r="59" spans="2:10" ht="15" customHeight="1">
      <c r="B59" s="240"/>
      <c r="C59" s="243"/>
      <c r="D59" s="28" t="s">
        <v>31</v>
      </c>
      <c r="E59" s="248"/>
      <c r="F59" s="1">
        <v>20</v>
      </c>
      <c r="G59" s="10">
        <v>1.5199999999999998</v>
      </c>
      <c r="H59" s="10">
        <v>0.15999999999999998</v>
      </c>
      <c r="I59" s="10">
        <v>9.839999999999998</v>
      </c>
      <c r="J59" s="12">
        <v>47</v>
      </c>
    </row>
    <row r="60" spans="2:10" ht="15" customHeight="1">
      <c r="B60" s="240"/>
      <c r="C60" s="243"/>
      <c r="D60" s="187" t="s">
        <v>32</v>
      </c>
      <c r="E60" s="248"/>
      <c r="F60" s="1">
        <v>30</v>
      </c>
      <c r="G60" s="10">
        <v>1.9800000000000002</v>
      </c>
      <c r="H60" s="39">
        <v>0.36</v>
      </c>
      <c r="I60" s="10">
        <v>11.88</v>
      </c>
      <c r="J60" s="12">
        <v>59.4</v>
      </c>
    </row>
    <row r="61" spans="2:10" ht="15.75">
      <c r="B61" s="240"/>
      <c r="C61" s="243"/>
      <c r="D61" s="44" t="s">
        <v>15</v>
      </c>
      <c r="E61" s="248"/>
      <c r="F61" s="100">
        <v>555</v>
      </c>
      <c r="G61" s="99">
        <v>23.59</v>
      </c>
      <c r="H61" s="99">
        <v>21.869999999999997</v>
      </c>
      <c r="I61" s="99">
        <v>93.34</v>
      </c>
      <c r="J61" s="99">
        <v>647.55</v>
      </c>
    </row>
    <row r="62" spans="2:10" ht="15" customHeight="1">
      <c r="B62" s="240"/>
      <c r="C62" s="243"/>
      <c r="D62" s="253"/>
      <c r="E62" s="253"/>
      <c r="F62" s="253"/>
      <c r="G62" s="253"/>
      <c r="H62" s="253"/>
      <c r="I62" s="253"/>
      <c r="J62" s="253"/>
    </row>
    <row r="63" spans="2:10" ht="15" customHeight="1">
      <c r="B63" s="240"/>
      <c r="C63" s="243"/>
      <c r="D63" s="202" t="s">
        <v>209</v>
      </c>
      <c r="E63" s="252" t="s">
        <v>89</v>
      </c>
      <c r="F63" s="203" t="s">
        <v>28</v>
      </c>
      <c r="G63" s="204">
        <v>10.7</v>
      </c>
      <c r="H63" s="204">
        <v>13.4</v>
      </c>
      <c r="I63" s="204">
        <v>11.36</v>
      </c>
      <c r="J63" s="204">
        <v>201.12</v>
      </c>
    </row>
    <row r="64" spans="2:10" ht="28.5">
      <c r="B64" s="240"/>
      <c r="C64" s="243"/>
      <c r="D64" s="192" t="s">
        <v>111</v>
      </c>
      <c r="E64" s="252"/>
      <c r="F64" s="3" t="s">
        <v>217</v>
      </c>
      <c r="G64" s="39">
        <v>7.24</v>
      </c>
      <c r="H64" s="39">
        <v>6.05</v>
      </c>
      <c r="I64" s="39">
        <v>46.63</v>
      </c>
      <c r="J64" s="39">
        <v>287</v>
      </c>
    </row>
    <row r="65" spans="2:10" ht="15" customHeight="1">
      <c r="B65" s="240"/>
      <c r="C65" s="243"/>
      <c r="D65" s="28" t="s">
        <v>121</v>
      </c>
      <c r="E65" s="252"/>
      <c r="F65" s="2" t="s">
        <v>68</v>
      </c>
      <c r="G65" s="39">
        <v>0.09</v>
      </c>
      <c r="H65" s="39">
        <v>0.02</v>
      </c>
      <c r="I65" s="39">
        <v>11.91</v>
      </c>
      <c r="J65" s="39">
        <v>48.15</v>
      </c>
    </row>
    <row r="66" spans="2:10" ht="15" customHeight="1">
      <c r="B66" s="240"/>
      <c r="C66" s="243"/>
      <c r="D66" s="28" t="s">
        <v>31</v>
      </c>
      <c r="E66" s="252"/>
      <c r="F66" s="1">
        <v>20</v>
      </c>
      <c r="G66" s="10">
        <v>1.5199999999999998</v>
      </c>
      <c r="H66" s="10">
        <v>0.15999999999999998</v>
      </c>
      <c r="I66" s="10">
        <v>9.839999999999998</v>
      </c>
      <c r="J66" s="12">
        <v>47</v>
      </c>
    </row>
    <row r="67" spans="2:10" ht="15" customHeight="1">
      <c r="B67" s="240"/>
      <c r="C67" s="243"/>
      <c r="D67" s="187" t="s">
        <v>32</v>
      </c>
      <c r="E67" s="252"/>
      <c r="F67" s="195">
        <v>30</v>
      </c>
      <c r="G67" s="196">
        <v>1.9800000000000002</v>
      </c>
      <c r="H67" s="196">
        <v>0.36</v>
      </c>
      <c r="I67" s="196">
        <v>11.88</v>
      </c>
      <c r="J67" s="196">
        <v>59.4</v>
      </c>
    </row>
    <row r="68" spans="2:10" ht="15.75">
      <c r="B68" s="241"/>
      <c r="C68" s="244"/>
      <c r="D68" s="19" t="s">
        <v>15</v>
      </c>
      <c r="E68" s="252"/>
      <c r="F68" s="197">
        <v>555</v>
      </c>
      <c r="G68" s="198">
        <f>SUM(G63:G67)</f>
        <v>21.529999999999998</v>
      </c>
      <c r="H68" s="198">
        <f>SUM(H63:H67)</f>
        <v>19.99</v>
      </c>
      <c r="I68" s="198">
        <f>SUM(I63:I67)</f>
        <v>91.62</v>
      </c>
      <c r="J68" s="198">
        <f>SUM(J63:J67)</f>
        <v>642.67</v>
      </c>
    </row>
  </sheetData>
  <sheetProtection/>
  <mergeCells count="17">
    <mergeCell ref="E55:E61"/>
    <mergeCell ref="E63:E68"/>
    <mergeCell ref="B56:B68"/>
    <mergeCell ref="C56:C68"/>
    <mergeCell ref="D62:J62"/>
    <mergeCell ref="B40:B53"/>
    <mergeCell ref="C40:C53"/>
    <mergeCell ref="E48:E53"/>
    <mergeCell ref="E39:E46"/>
    <mergeCell ref="E22:E28"/>
    <mergeCell ref="B23:B36"/>
    <mergeCell ref="C23:C36"/>
    <mergeCell ref="E30:E36"/>
    <mergeCell ref="E6:E12"/>
    <mergeCell ref="B7:B20"/>
    <mergeCell ref="C7:C20"/>
    <mergeCell ref="E14:E20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4">
      <selection activeCell="F37" sqref="F37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07" t="s">
        <v>80</v>
      </c>
      <c r="C2" s="67"/>
      <c r="D2" s="67"/>
      <c r="E2" s="67"/>
      <c r="F2" s="67"/>
      <c r="G2" s="67"/>
      <c r="H2" s="67"/>
      <c r="I2" s="67"/>
      <c r="J2" s="67"/>
    </row>
    <row r="3" spans="2:10" ht="15">
      <c r="B3" s="67"/>
      <c r="C3" s="67"/>
      <c r="D3" s="67"/>
      <c r="E3" s="67"/>
      <c r="F3" s="67"/>
      <c r="G3" s="67"/>
      <c r="H3" s="67"/>
      <c r="I3" s="67"/>
      <c r="J3" s="67"/>
    </row>
    <row r="6" spans="2:10" ht="15">
      <c r="B6" s="104" t="s">
        <v>81</v>
      </c>
      <c r="C6" s="185" t="s">
        <v>82</v>
      </c>
      <c r="D6" s="136" t="s">
        <v>83</v>
      </c>
      <c r="E6" s="248" t="s">
        <v>88</v>
      </c>
      <c r="F6" s="188" t="s">
        <v>27</v>
      </c>
      <c r="G6" s="106" t="s">
        <v>84</v>
      </c>
      <c r="H6" s="106" t="s">
        <v>85</v>
      </c>
      <c r="I6" s="106" t="s">
        <v>86</v>
      </c>
      <c r="J6" s="106" t="s">
        <v>87</v>
      </c>
    </row>
    <row r="7" spans="2:10" ht="15" customHeight="1">
      <c r="B7" s="249" t="s">
        <v>213</v>
      </c>
      <c r="C7" s="250" t="s">
        <v>135</v>
      </c>
      <c r="D7" s="28" t="s">
        <v>34</v>
      </c>
      <c r="E7" s="248"/>
      <c r="F7" s="17">
        <v>100</v>
      </c>
      <c r="G7" s="37">
        <v>0.4</v>
      </c>
      <c r="H7" s="37">
        <v>0.4</v>
      </c>
      <c r="I7" s="37">
        <v>9.8</v>
      </c>
      <c r="J7" s="37">
        <v>47</v>
      </c>
    </row>
    <row r="8" spans="2:10" ht="32.25" customHeight="1">
      <c r="B8" s="249"/>
      <c r="C8" s="250"/>
      <c r="D8" s="192" t="s">
        <v>106</v>
      </c>
      <c r="E8" s="248"/>
      <c r="F8" s="3" t="s">
        <v>47</v>
      </c>
      <c r="G8" s="39">
        <v>10.184</v>
      </c>
      <c r="H8" s="39">
        <v>13.25</v>
      </c>
      <c r="I8" s="39">
        <v>11.772</v>
      </c>
      <c r="J8" s="39">
        <v>183.4</v>
      </c>
    </row>
    <row r="9" spans="2:10" ht="29.25">
      <c r="B9" s="249"/>
      <c r="C9" s="250"/>
      <c r="D9" s="28" t="s">
        <v>39</v>
      </c>
      <c r="E9" s="248"/>
      <c r="F9" s="3" t="s">
        <v>18</v>
      </c>
      <c r="G9" s="39">
        <v>4.61</v>
      </c>
      <c r="H9" s="39">
        <v>6.32</v>
      </c>
      <c r="I9" s="39">
        <v>27.79</v>
      </c>
      <c r="J9" s="39">
        <v>207</v>
      </c>
    </row>
    <row r="10" spans="2:10" ht="15" customHeight="1">
      <c r="B10" s="249"/>
      <c r="C10" s="250"/>
      <c r="D10" s="28" t="s">
        <v>29</v>
      </c>
      <c r="E10" s="248"/>
      <c r="F10" s="2" t="s">
        <v>68</v>
      </c>
      <c r="G10" s="10">
        <v>0.07</v>
      </c>
      <c r="H10" s="10">
        <v>0.02</v>
      </c>
      <c r="I10" s="10">
        <v>10</v>
      </c>
      <c r="J10" s="12">
        <v>40</v>
      </c>
    </row>
    <row r="11" spans="2:10" ht="15" customHeight="1">
      <c r="B11" s="249"/>
      <c r="C11" s="250"/>
      <c r="D11" s="28" t="s">
        <v>31</v>
      </c>
      <c r="E11" s="248"/>
      <c r="F11" s="1">
        <v>25</v>
      </c>
      <c r="G11" s="10">
        <v>1.8999999999999997</v>
      </c>
      <c r="H11" s="10">
        <v>0.19999999999999996</v>
      </c>
      <c r="I11" s="10">
        <v>12.299999999999997</v>
      </c>
      <c r="J11" s="12">
        <v>58.75</v>
      </c>
    </row>
    <row r="12" spans="2:11" ht="15">
      <c r="B12" s="249"/>
      <c r="C12" s="250"/>
      <c r="D12" s="187" t="s">
        <v>32</v>
      </c>
      <c r="E12" s="248"/>
      <c r="F12" s="1">
        <v>20</v>
      </c>
      <c r="G12" s="10">
        <v>1.32</v>
      </c>
      <c r="H12" s="10">
        <v>0.24</v>
      </c>
      <c r="I12" s="10">
        <v>7.920000000000001</v>
      </c>
      <c r="J12" s="12">
        <v>39.6</v>
      </c>
      <c r="K12" s="69">
        <v>0.25</v>
      </c>
    </row>
    <row r="13" spans="2:10" ht="15.75">
      <c r="B13" s="249"/>
      <c r="C13" s="250"/>
      <c r="D13" s="44" t="s">
        <v>15</v>
      </c>
      <c r="E13" s="248"/>
      <c r="F13" s="9">
        <v>590</v>
      </c>
      <c r="G13" s="13">
        <f>SUM(G7:G12)</f>
        <v>18.483999999999998</v>
      </c>
      <c r="H13" s="13">
        <f>SUM(H7:H12)</f>
        <v>20.429999999999996</v>
      </c>
      <c r="I13" s="13">
        <f>SUM(I7:I12)</f>
        <v>79.58200000000001</v>
      </c>
      <c r="J13" s="13">
        <f>SUM(J7:J12)</f>
        <v>575.75</v>
      </c>
    </row>
    <row r="14" spans="2:3" ht="15">
      <c r="B14" s="249"/>
      <c r="C14" s="250"/>
    </row>
    <row r="15" spans="2:10" ht="15">
      <c r="B15" s="249"/>
      <c r="C15" s="250"/>
      <c r="D15" s="28" t="s">
        <v>34</v>
      </c>
      <c r="E15" s="252" t="s">
        <v>89</v>
      </c>
      <c r="F15" s="17">
        <v>100</v>
      </c>
      <c r="G15" s="37">
        <v>0.4</v>
      </c>
      <c r="H15" s="37">
        <v>0.4</v>
      </c>
      <c r="I15" s="37">
        <v>9.8</v>
      </c>
      <c r="J15" s="37">
        <v>47</v>
      </c>
    </row>
    <row r="16" spans="2:10" ht="15">
      <c r="B16" s="249"/>
      <c r="C16" s="250"/>
      <c r="D16" s="28" t="s">
        <v>209</v>
      </c>
      <c r="E16" s="252"/>
      <c r="F16" s="3" t="s">
        <v>28</v>
      </c>
      <c r="G16" s="39">
        <v>10.7</v>
      </c>
      <c r="H16" s="39">
        <v>13.4</v>
      </c>
      <c r="I16" s="39">
        <v>11.36</v>
      </c>
      <c r="J16" s="39">
        <v>201.12</v>
      </c>
    </row>
    <row r="17" spans="2:10" ht="29.25">
      <c r="B17" s="249"/>
      <c r="C17" s="250"/>
      <c r="D17" s="28" t="s">
        <v>39</v>
      </c>
      <c r="E17" s="252"/>
      <c r="F17" s="3" t="s">
        <v>18</v>
      </c>
      <c r="G17" s="39">
        <v>4.61</v>
      </c>
      <c r="H17" s="39">
        <v>6.32</v>
      </c>
      <c r="I17" s="39">
        <v>27.79</v>
      </c>
      <c r="J17" s="39">
        <v>207</v>
      </c>
    </row>
    <row r="18" spans="2:10" ht="15">
      <c r="B18" s="249"/>
      <c r="C18" s="250"/>
      <c r="D18" s="28" t="s">
        <v>29</v>
      </c>
      <c r="E18" s="252"/>
      <c r="F18" s="2" t="s">
        <v>68</v>
      </c>
      <c r="G18" s="10">
        <v>0.07</v>
      </c>
      <c r="H18" s="10">
        <v>0.02</v>
      </c>
      <c r="I18" s="10">
        <v>10</v>
      </c>
      <c r="J18" s="12">
        <v>40</v>
      </c>
    </row>
    <row r="19" spans="2:10" ht="15">
      <c r="B19" s="249"/>
      <c r="C19" s="250"/>
      <c r="D19" s="28" t="s">
        <v>31</v>
      </c>
      <c r="E19" s="252"/>
      <c r="F19" s="1">
        <v>25</v>
      </c>
      <c r="G19" s="10">
        <v>1.8999999999999997</v>
      </c>
      <c r="H19" s="10">
        <v>0.19999999999999996</v>
      </c>
      <c r="I19" s="10">
        <v>12.299999999999997</v>
      </c>
      <c r="J19" s="12">
        <v>58.75</v>
      </c>
    </row>
    <row r="20" spans="2:10" ht="15">
      <c r="B20" s="249"/>
      <c r="C20" s="250"/>
      <c r="D20" s="187" t="s">
        <v>32</v>
      </c>
      <c r="E20" s="252"/>
      <c r="F20" s="1">
        <v>25</v>
      </c>
      <c r="G20" s="10">
        <v>1.6500000000000001</v>
      </c>
      <c r="H20" s="10">
        <v>0.3</v>
      </c>
      <c r="I20" s="10">
        <v>9.9</v>
      </c>
      <c r="J20" s="12">
        <v>49.5</v>
      </c>
    </row>
    <row r="21" spans="2:11" ht="15.75">
      <c r="B21" s="249"/>
      <c r="C21" s="250"/>
      <c r="D21" s="44" t="s">
        <v>15</v>
      </c>
      <c r="E21" s="252"/>
      <c r="F21" s="9">
        <v>600</v>
      </c>
      <c r="G21" s="13">
        <f>SUM(G15:G20)</f>
        <v>19.33</v>
      </c>
      <c r="H21" s="13">
        <f>SUM(H15:H20)</f>
        <v>20.64</v>
      </c>
      <c r="I21" s="13">
        <f>SUM(I15:I20)</f>
        <v>81.15</v>
      </c>
      <c r="J21" s="13">
        <f>SUM(J15:J20)</f>
        <v>603.37</v>
      </c>
      <c r="K21" s="69">
        <v>0.25</v>
      </c>
    </row>
    <row r="23" spans="2:10" ht="15">
      <c r="B23" s="104" t="s">
        <v>81</v>
      </c>
      <c r="C23" s="193" t="s">
        <v>82</v>
      </c>
      <c r="D23" s="136" t="s">
        <v>83</v>
      </c>
      <c r="E23" s="248" t="s">
        <v>88</v>
      </c>
      <c r="F23" s="188" t="s">
        <v>27</v>
      </c>
      <c r="G23" s="106" t="s">
        <v>84</v>
      </c>
      <c r="H23" s="106" t="s">
        <v>85</v>
      </c>
      <c r="I23" s="106" t="s">
        <v>86</v>
      </c>
      <c r="J23" s="106" t="s">
        <v>87</v>
      </c>
    </row>
    <row r="24" spans="2:10" ht="15">
      <c r="B24" s="249" t="s">
        <v>213</v>
      </c>
      <c r="C24" s="250" t="s">
        <v>219</v>
      </c>
      <c r="D24" s="28" t="s">
        <v>106</v>
      </c>
      <c r="E24" s="248"/>
      <c r="F24" s="17" t="s">
        <v>28</v>
      </c>
      <c r="G24" s="37">
        <v>11.315555555555555</v>
      </c>
      <c r="H24" s="37">
        <v>14.722222222222221</v>
      </c>
      <c r="I24" s="37">
        <v>13.08</v>
      </c>
      <c r="J24" s="37">
        <v>203.77777777777777</v>
      </c>
    </row>
    <row r="25" spans="2:10" ht="28.5">
      <c r="B25" s="249"/>
      <c r="C25" s="250"/>
      <c r="D25" s="192" t="s">
        <v>39</v>
      </c>
      <c r="E25" s="248"/>
      <c r="F25" s="3" t="s">
        <v>98</v>
      </c>
      <c r="G25" s="39">
        <v>5.5479520958084</v>
      </c>
      <c r="H25" s="39">
        <v>6.93065868263473</v>
      </c>
      <c r="I25" s="39">
        <v>37.7149221556886</v>
      </c>
      <c r="J25" s="39">
        <v>276.5604790419162</v>
      </c>
    </row>
    <row r="26" spans="2:10" ht="15">
      <c r="B26" s="249"/>
      <c r="C26" s="250"/>
      <c r="D26" s="28" t="s">
        <v>29</v>
      </c>
      <c r="E26" s="248"/>
      <c r="F26" s="3" t="s">
        <v>68</v>
      </c>
      <c r="G26" s="39">
        <v>0.07</v>
      </c>
      <c r="H26" s="39">
        <v>0.02</v>
      </c>
      <c r="I26" s="39">
        <v>10</v>
      </c>
      <c r="J26" s="39">
        <v>40</v>
      </c>
    </row>
    <row r="27" spans="2:10" ht="15">
      <c r="B27" s="249"/>
      <c r="C27" s="250"/>
      <c r="D27" s="28" t="s">
        <v>31</v>
      </c>
      <c r="E27" s="248"/>
      <c r="F27" s="2">
        <v>40</v>
      </c>
      <c r="G27" s="10">
        <v>3.0399999999999996</v>
      </c>
      <c r="H27" s="10">
        <v>0.31999999999999995</v>
      </c>
      <c r="I27" s="10">
        <v>19.679999999999996</v>
      </c>
      <c r="J27" s="12">
        <v>94</v>
      </c>
    </row>
    <row r="28" spans="2:10" ht="15">
      <c r="B28" s="249"/>
      <c r="C28" s="250"/>
      <c r="D28" s="28" t="s">
        <v>32</v>
      </c>
      <c r="E28" s="248"/>
      <c r="F28" s="1">
        <v>30</v>
      </c>
      <c r="G28" s="10">
        <v>1.9800000000000002</v>
      </c>
      <c r="H28" s="10">
        <v>0.36</v>
      </c>
      <c r="I28" s="10">
        <v>11.88</v>
      </c>
      <c r="J28" s="12">
        <v>59.4</v>
      </c>
    </row>
    <row r="29" spans="2:10" ht="15.75">
      <c r="B29" s="249"/>
      <c r="C29" s="250"/>
      <c r="D29" s="44" t="s">
        <v>15</v>
      </c>
      <c r="E29" s="248"/>
      <c r="F29" s="199">
        <v>553</v>
      </c>
      <c r="G29" s="200">
        <v>21.953507651363953</v>
      </c>
      <c r="H29" s="200">
        <v>22.35288090485695</v>
      </c>
      <c r="I29" s="200">
        <v>92.35492215568858</v>
      </c>
      <c r="J29" s="201">
        <v>673.7382568196939</v>
      </c>
    </row>
    <row r="30" spans="2:3" ht="15">
      <c r="B30" s="249"/>
      <c r="C30" s="250"/>
    </row>
    <row r="31" spans="2:10" ht="15">
      <c r="B31" s="249"/>
      <c r="C31" s="250"/>
      <c r="D31" s="28" t="s">
        <v>209</v>
      </c>
      <c r="E31" s="252" t="s">
        <v>89</v>
      </c>
      <c r="F31" s="3" t="s">
        <v>28</v>
      </c>
      <c r="G31" s="39">
        <v>10.7</v>
      </c>
      <c r="H31" s="39">
        <v>13.4</v>
      </c>
      <c r="I31" s="39">
        <v>11.36</v>
      </c>
      <c r="J31" s="39">
        <v>201.12</v>
      </c>
    </row>
    <row r="32" spans="2:10" ht="29.25">
      <c r="B32" s="249"/>
      <c r="C32" s="250"/>
      <c r="D32" s="28" t="s">
        <v>39</v>
      </c>
      <c r="E32" s="252"/>
      <c r="F32" s="3" t="s">
        <v>22</v>
      </c>
      <c r="G32" s="39">
        <v>5.56</v>
      </c>
      <c r="H32" s="39">
        <v>8.38</v>
      </c>
      <c r="I32" s="39">
        <v>38.04</v>
      </c>
      <c r="J32" s="39">
        <v>289.76</v>
      </c>
    </row>
    <row r="33" spans="2:10" ht="15">
      <c r="B33" s="249"/>
      <c r="C33" s="250"/>
      <c r="D33" s="28" t="s">
        <v>29</v>
      </c>
      <c r="E33" s="252"/>
      <c r="F33" s="2" t="s">
        <v>68</v>
      </c>
      <c r="G33" s="10">
        <v>0.07</v>
      </c>
      <c r="H33" s="10">
        <v>0.02</v>
      </c>
      <c r="I33" s="10">
        <v>10</v>
      </c>
      <c r="J33" s="12">
        <v>40</v>
      </c>
    </row>
    <row r="34" spans="2:10" ht="15">
      <c r="B34" s="249"/>
      <c r="C34" s="250"/>
      <c r="D34" s="28" t="s">
        <v>31</v>
      </c>
      <c r="E34" s="252"/>
      <c r="F34" s="1">
        <v>40</v>
      </c>
      <c r="G34" s="10">
        <v>3.0399999999999996</v>
      </c>
      <c r="H34" s="10">
        <v>0.31999999999999995</v>
      </c>
      <c r="I34" s="10">
        <v>19.679999999999996</v>
      </c>
      <c r="J34" s="12">
        <v>94</v>
      </c>
    </row>
    <row r="35" spans="2:10" ht="15">
      <c r="B35" s="249"/>
      <c r="C35" s="250"/>
      <c r="D35" s="187" t="s">
        <v>32</v>
      </c>
      <c r="E35" s="252"/>
      <c r="F35" s="1">
        <v>30</v>
      </c>
      <c r="G35" s="10">
        <v>1.9800000000000002</v>
      </c>
      <c r="H35" s="10">
        <v>0.36</v>
      </c>
      <c r="I35" s="10">
        <v>11.88</v>
      </c>
      <c r="J35" s="12">
        <v>59.4</v>
      </c>
    </row>
    <row r="36" spans="2:10" ht="15.75">
      <c r="B36" s="249"/>
      <c r="C36" s="250"/>
      <c r="D36" s="44" t="s">
        <v>15</v>
      </c>
      <c r="E36" s="252"/>
      <c r="F36" s="9">
        <v>555</v>
      </c>
      <c r="G36" s="13">
        <f>SUM(G31:G35)</f>
        <v>21.349999999999998</v>
      </c>
      <c r="H36" s="13">
        <f>SUM(H31:H35)</f>
        <v>22.48</v>
      </c>
      <c r="I36" s="13">
        <f>SUM(I31:I35)</f>
        <v>90.96</v>
      </c>
      <c r="J36" s="13">
        <f>SUM(J31:J35)</f>
        <v>684.28</v>
      </c>
    </row>
  </sheetData>
  <sheetProtection/>
  <mergeCells count="8">
    <mergeCell ref="E6:E13"/>
    <mergeCell ref="B7:B21"/>
    <mergeCell ref="C7:C21"/>
    <mergeCell ref="E15:E21"/>
    <mergeCell ref="E23:E29"/>
    <mergeCell ref="B24:B36"/>
    <mergeCell ref="C24:C36"/>
    <mergeCell ref="E31:E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E52" sqref="E52:F52"/>
    </sheetView>
  </sheetViews>
  <sheetFormatPr defaultColWidth="9.140625" defaultRowHeight="15"/>
  <cols>
    <col min="1" max="1" width="24.57421875" style="156" customWidth="1"/>
    <col min="2" max="2" width="9.57421875" style="156" bestFit="1" customWidth="1"/>
    <col min="3" max="3" width="10.57421875" style="156" customWidth="1"/>
    <col min="4" max="4" width="24.00390625" style="156" customWidth="1"/>
    <col min="5" max="6" width="9.57421875" style="156" bestFit="1" customWidth="1"/>
    <col min="7" max="7" width="26.140625" style="156" customWidth="1"/>
    <col min="8" max="9" width="9.57421875" style="156" bestFit="1" customWidth="1"/>
    <col min="10" max="10" width="22.57421875" style="156" customWidth="1"/>
    <col min="11" max="12" width="9.57421875" style="156" bestFit="1" customWidth="1"/>
    <col min="13" max="13" width="24.140625" style="156" customWidth="1"/>
    <col min="14" max="15" width="9.57421875" style="156" bestFit="1" customWidth="1"/>
    <col min="16" max="16" width="25.00390625" style="156" customWidth="1"/>
    <col min="17" max="19" width="9.57421875" style="156" bestFit="1" customWidth="1"/>
    <col min="20" max="16384" width="9.140625" style="156" customWidth="1"/>
  </cols>
  <sheetData>
    <row r="1" spans="1:18" ht="15">
      <c r="A1" s="254" t="s">
        <v>160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55"/>
    </row>
    <row r="2" spans="1:18" ht="15">
      <c r="A2" s="254"/>
      <c r="B2" s="254"/>
      <c r="C2" s="254"/>
      <c r="D2" s="254"/>
      <c r="E2" s="155"/>
      <c r="F2" s="155"/>
      <c r="G2" s="155"/>
      <c r="H2" s="155"/>
      <c r="I2" s="155"/>
      <c r="J2" s="155"/>
      <c r="K2" s="155"/>
      <c r="L2" s="254" t="s">
        <v>161</v>
      </c>
      <c r="M2" s="254"/>
      <c r="N2" s="254"/>
      <c r="O2" s="254"/>
      <c r="P2" s="155"/>
      <c r="Q2" s="155"/>
      <c r="R2" s="155"/>
    </row>
    <row r="3" spans="1:18" ht="15">
      <c r="A3" s="260" t="s">
        <v>90</v>
      </c>
      <c r="B3" s="260"/>
      <c r="C3" s="260"/>
      <c r="D3" s="260"/>
      <c r="E3" s="155"/>
      <c r="F3" s="155"/>
      <c r="G3" s="155"/>
      <c r="H3" s="155"/>
      <c r="I3" s="155"/>
      <c r="J3" s="155"/>
      <c r="K3" s="155"/>
      <c r="L3" s="155"/>
      <c r="M3" s="262" t="s">
        <v>162</v>
      </c>
      <c r="N3" s="262"/>
      <c r="O3" s="262"/>
      <c r="P3" s="155"/>
      <c r="Q3" s="155"/>
      <c r="R3" s="155"/>
    </row>
    <row r="4" spans="1:18" ht="15">
      <c r="A4" s="157" t="s">
        <v>26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ht="15">
      <c r="A5" s="257" t="s">
        <v>14</v>
      </c>
      <c r="B5" s="258"/>
      <c r="C5" s="259"/>
      <c r="D5" s="257" t="s">
        <v>16</v>
      </c>
      <c r="E5" s="258"/>
      <c r="F5" s="259"/>
      <c r="G5" s="257" t="s">
        <v>17</v>
      </c>
      <c r="H5" s="258"/>
      <c r="I5" s="259"/>
      <c r="J5" s="257" t="s">
        <v>19</v>
      </c>
      <c r="K5" s="258"/>
      <c r="L5" s="259"/>
      <c r="M5" s="261" t="s">
        <v>20</v>
      </c>
      <c r="N5" s="261"/>
      <c r="O5" s="261"/>
      <c r="P5" s="257" t="s">
        <v>21</v>
      </c>
      <c r="Q5" s="258"/>
      <c r="R5" s="259"/>
    </row>
    <row r="6" spans="1:18" ht="26.25" customHeight="1">
      <c r="A6" s="158" t="s">
        <v>0</v>
      </c>
      <c r="B6" s="255" t="s">
        <v>27</v>
      </c>
      <c r="C6" s="256"/>
      <c r="D6" s="159" t="s">
        <v>0</v>
      </c>
      <c r="E6" s="255" t="s">
        <v>27</v>
      </c>
      <c r="F6" s="256"/>
      <c r="G6" s="158" t="s">
        <v>0</v>
      </c>
      <c r="H6" s="255" t="s">
        <v>27</v>
      </c>
      <c r="I6" s="256"/>
      <c r="J6" s="158" t="s">
        <v>0</v>
      </c>
      <c r="K6" s="255" t="s">
        <v>27</v>
      </c>
      <c r="L6" s="256"/>
      <c r="M6" s="158" t="s">
        <v>0</v>
      </c>
      <c r="N6" s="255" t="s">
        <v>27</v>
      </c>
      <c r="O6" s="256"/>
      <c r="P6" s="158" t="s">
        <v>0</v>
      </c>
      <c r="Q6" s="255" t="s">
        <v>27</v>
      </c>
      <c r="R6" s="256"/>
    </row>
    <row r="7" spans="1:18" ht="25.5">
      <c r="A7" s="160"/>
      <c r="B7" s="161" t="s">
        <v>91</v>
      </c>
      <c r="C7" s="154" t="s">
        <v>183</v>
      </c>
      <c r="D7" s="159"/>
      <c r="E7" s="161" t="s">
        <v>91</v>
      </c>
      <c r="F7" s="154" t="s">
        <v>183</v>
      </c>
      <c r="G7" s="160"/>
      <c r="H7" s="161" t="s">
        <v>91</v>
      </c>
      <c r="I7" s="154" t="s">
        <v>183</v>
      </c>
      <c r="J7" s="160"/>
      <c r="K7" s="161" t="s">
        <v>91</v>
      </c>
      <c r="L7" s="154" t="s">
        <v>183</v>
      </c>
      <c r="M7" s="160"/>
      <c r="N7" s="161" t="s">
        <v>91</v>
      </c>
      <c r="O7" s="154" t="s">
        <v>183</v>
      </c>
      <c r="P7" s="160"/>
      <c r="Q7" s="161" t="s">
        <v>91</v>
      </c>
      <c r="R7" s="160"/>
    </row>
    <row r="8" spans="1:18" ht="30">
      <c r="A8" s="162"/>
      <c r="B8" s="163"/>
      <c r="C8" s="163"/>
      <c r="D8" s="150"/>
      <c r="E8" s="164"/>
      <c r="F8" s="164"/>
      <c r="G8" s="162"/>
      <c r="H8" s="163"/>
      <c r="I8" s="163"/>
      <c r="J8" s="153"/>
      <c r="K8" s="165"/>
      <c r="L8" s="165"/>
      <c r="M8" s="150" t="s">
        <v>34</v>
      </c>
      <c r="N8" s="164">
        <v>100</v>
      </c>
      <c r="O8" s="165">
        <v>100</v>
      </c>
      <c r="P8" s="150"/>
      <c r="Q8" s="164"/>
      <c r="R8" s="164"/>
    </row>
    <row r="9" spans="1:18" ht="34.5" customHeight="1">
      <c r="A9" s="150" t="s">
        <v>138</v>
      </c>
      <c r="B9" s="164">
        <v>60</v>
      </c>
      <c r="C9" s="164">
        <v>100</v>
      </c>
      <c r="D9" s="153" t="s">
        <v>48</v>
      </c>
      <c r="E9" s="165">
        <v>10</v>
      </c>
      <c r="F9" s="165">
        <v>10</v>
      </c>
      <c r="G9" s="150"/>
      <c r="H9" s="164"/>
      <c r="I9" s="164"/>
      <c r="J9" s="153" t="s">
        <v>157</v>
      </c>
      <c r="K9" s="165">
        <v>60</v>
      </c>
      <c r="L9" s="165">
        <v>100</v>
      </c>
      <c r="M9" s="150" t="s">
        <v>48</v>
      </c>
      <c r="N9" s="164">
        <v>15</v>
      </c>
      <c r="O9" s="164">
        <v>15</v>
      </c>
      <c r="P9" s="150" t="s">
        <v>158</v>
      </c>
      <c r="Q9" s="164">
        <v>60</v>
      </c>
      <c r="R9" s="164"/>
    </row>
    <row r="10" spans="1:18" ht="34.5" customHeight="1">
      <c r="A10" s="150" t="s">
        <v>204</v>
      </c>
      <c r="B10" s="166" t="s">
        <v>47</v>
      </c>
      <c r="C10" s="166" t="s">
        <v>47</v>
      </c>
      <c r="D10" s="150" t="s">
        <v>170</v>
      </c>
      <c r="E10" s="166" t="s">
        <v>24</v>
      </c>
      <c r="F10" s="166" t="s">
        <v>24</v>
      </c>
      <c r="G10" s="150" t="s">
        <v>197</v>
      </c>
      <c r="H10" s="166" t="s">
        <v>105</v>
      </c>
      <c r="I10" s="166" t="s">
        <v>105</v>
      </c>
      <c r="J10" s="150" t="s">
        <v>97</v>
      </c>
      <c r="K10" s="167" t="s">
        <v>24</v>
      </c>
      <c r="L10" s="167" t="s">
        <v>24</v>
      </c>
      <c r="M10" s="150" t="s">
        <v>139</v>
      </c>
      <c r="N10" s="167" t="s">
        <v>107</v>
      </c>
      <c r="O10" s="167" t="s">
        <v>108</v>
      </c>
      <c r="P10" s="206" t="s">
        <v>106</v>
      </c>
      <c r="Q10" s="207">
        <v>90</v>
      </c>
      <c r="R10" s="207"/>
    </row>
    <row r="11" spans="1:18" ht="48.75" customHeight="1">
      <c r="A11" s="150"/>
      <c r="B11" s="166"/>
      <c r="C11" s="166"/>
      <c r="D11" s="150"/>
      <c r="E11" s="166"/>
      <c r="F11" s="166"/>
      <c r="G11" s="150"/>
      <c r="H11" s="166"/>
      <c r="I11" s="166"/>
      <c r="J11" s="150"/>
      <c r="K11" s="167"/>
      <c r="L11" s="167"/>
      <c r="M11" s="278" t="s">
        <v>220</v>
      </c>
      <c r="N11" s="279"/>
      <c r="O11" s="280"/>
      <c r="P11" s="169" t="s">
        <v>221</v>
      </c>
      <c r="Q11" s="205">
        <v>100</v>
      </c>
      <c r="R11" s="205"/>
    </row>
    <row r="12" spans="1:18" ht="77.25" customHeight="1">
      <c r="A12" s="150" t="s">
        <v>92</v>
      </c>
      <c r="B12" s="167" t="s">
        <v>18</v>
      </c>
      <c r="C12" s="167" t="s">
        <v>18</v>
      </c>
      <c r="D12" s="153" t="s">
        <v>39</v>
      </c>
      <c r="E12" s="168" t="s">
        <v>18</v>
      </c>
      <c r="F12" s="168" t="s">
        <v>98</v>
      </c>
      <c r="G12" s="150" t="s">
        <v>70</v>
      </c>
      <c r="H12" s="167" t="s">
        <v>18</v>
      </c>
      <c r="I12" s="167">
        <v>180</v>
      </c>
      <c r="J12" s="150" t="s">
        <v>42</v>
      </c>
      <c r="K12" s="167" t="s">
        <v>18</v>
      </c>
      <c r="L12" s="167" t="s">
        <v>98</v>
      </c>
      <c r="M12" s="169"/>
      <c r="N12" s="167"/>
      <c r="O12" s="167"/>
      <c r="P12" s="150" t="s">
        <v>111</v>
      </c>
      <c r="Q12" s="167" t="s">
        <v>18</v>
      </c>
      <c r="R12" s="167"/>
    </row>
    <row r="13" spans="1:18" ht="33.75" customHeight="1">
      <c r="A13" s="153" t="s">
        <v>125</v>
      </c>
      <c r="B13" s="170">
        <v>200</v>
      </c>
      <c r="C13" s="170">
        <v>200</v>
      </c>
      <c r="D13" s="150" t="s">
        <v>93</v>
      </c>
      <c r="E13" s="167" t="s">
        <v>69</v>
      </c>
      <c r="F13" s="167" t="s">
        <v>69</v>
      </c>
      <c r="G13" s="153" t="s">
        <v>29</v>
      </c>
      <c r="H13" s="165" t="s">
        <v>68</v>
      </c>
      <c r="I13" s="165" t="s">
        <v>68</v>
      </c>
      <c r="J13" s="150" t="s">
        <v>182</v>
      </c>
      <c r="K13" s="167">
        <v>200</v>
      </c>
      <c r="L13" s="167">
        <v>200</v>
      </c>
      <c r="M13" s="150" t="s">
        <v>93</v>
      </c>
      <c r="N13" s="167" t="s">
        <v>69</v>
      </c>
      <c r="O13" s="165" t="s">
        <v>68</v>
      </c>
      <c r="P13" s="150" t="s">
        <v>121</v>
      </c>
      <c r="Q13" s="167" t="s">
        <v>68</v>
      </c>
      <c r="R13" s="167"/>
    </row>
    <row r="14" spans="1:18" ht="15">
      <c r="A14" s="153" t="s">
        <v>143</v>
      </c>
      <c r="B14" s="170">
        <v>40</v>
      </c>
      <c r="C14" s="170" t="s">
        <v>156</v>
      </c>
      <c r="D14" s="150"/>
      <c r="E14" s="167"/>
      <c r="F14" s="167"/>
      <c r="G14" s="153"/>
      <c r="H14" s="165"/>
      <c r="I14" s="165"/>
      <c r="J14" s="150"/>
      <c r="K14" s="167"/>
      <c r="L14" s="167"/>
      <c r="M14" s="153"/>
      <c r="N14" s="165"/>
      <c r="O14" s="165"/>
      <c r="P14" s="150"/>
      <c r="Q14" s="167"/>
      <c r="R14" s="167"/>
    </row>
    <row r="15" spans="1:18" ht="15">
      <c r="A15" s="150" t="s">
        <v>31</v>
      </c>
      <c r="B15" s="164" t="s">
        <v>156</v>
      </c>
      <c r="C15" s="164">
        <v>30</v>
      </c>
      <c r="D15" s="150" t="s">
        <v>31</v>
      </c>
      <c r="E15" s="164">
        <v>50</v>
      </c>
      <c r="F15" s="164">
        <v>20</v>
      </c>
      <c r="G15" s="150" t="s">
        <v>31</v>
      </c>
      <c r="H15" s="164">
        <v>20</v>
      </c>
      <c r="I15" s="164"/>
      <c r="J15" s="150" t="s">
        <v>31</v>
      </c>
      <c r="K15" s="164">
        <v>20</v>
      </c>
      <c r="L15" s="164">
        <v>30</v>
      </c>
      <c r="M15" s="150" t="s">
        <v>31</v>
      </c>
      <c r="N15" s="164">
        <v>40</v>
      </c>
      <c r="O15" s="164">
        <v>40</v>
      </c>
      <c r="P15" s="150" t="s">
        <v>31</v>
      </c>
      <c r="Q15" s="164">
        <v>20</v>
      </c>
      <c r="R15" s="164"/>
    </row>
    <row r="16" spans="1:18" ht="15">
      <c r="A16" s="150" t="s">
        <v>32</v>
      </c>
      <c r="B16" s="164">
        <v>20</v>
      </c>
      <c r="C16" s="164">
        <v>35</v>
      </c>
      <c r="D16" s="150" t="s">
        <v>32</v>
      </c>
      <c r="E16" s="164" t="s">
        <v>156</v>
      </c>
      <c r="F16" s="164">
        <v>40</v>
      </c>
      <c r="G16" s="150" t="s">
        <v>32</v>
      </c>
      <c r="H16" s="164">
        <v>20</v>
      </c>
      <c r="I16" s="164">
        <v>40</v>
      </c>
      <c r="J16" s="150" t="s">
        <v>32</v>
      </c>
      <c r="K16" s="164">
        <v>20</v>
      </c>
      <c r="L16" s="164">
        <v>25</v>
      </c>
      <c r="M16" s="150"/>
      <c r="N16" s="164"/>
      <c r="O16" s="164"/>
      <c r="P16" s="150" t="s">
        <v>32</v>
      </c>
      <c r="Q16" s="164">
        <v>20</v>
      </c>
      <c r="R16" s="164"/>
    </row>
    <row r="17" spans="1:18" ht="15">
      <c r="A17" s="171" t="s">
        <v>15</v>
      </c>
      <c r="B17" s="172">
        <v>565</v>
      </c>
      <c r="C17" s="172">
        <v>610</v>
      </c>
      <c r="D17" s="171" t="s">
        <v>15</v>
      </c>
      <c r="E17" s="172">
        <v>510</v>
      </c>
      <c r="F17" s="172">
        <v>553</v>
      </c>
      <c r="G17" s="171" t="s">
        <v>15</v>
      </c>
      <c r="H17" s="172">
        <v>505</v>
      </c>
      <c r="I17" s="172">
        <v>550</v>
      </c>
      <c r="J17" s="171" t="s">
        <v>15</v>
      </c>
      <c r="K17" s="172">
        <v>555</v>
      </c>
      <c r="L17" s="172">
        <v>638</v>
      </c>
      <c r="M17" s="173" t="s">
        <v>15</v>
      </c>
      <c r="N17" s="172">
        <v>530</v>
      </c>
      <c r="O17" s="172">
        <v>555</v>
      </c>
      <c r="P17" s="171" t="s">
        <v>15</v>
      </c>
      <c r="Q17" s="172">
        <v>545</v>
      </c>
      <c r="R17" s="172"/>
    </row>
    <row r="18" spans="1:18" ht="15">
      <c r="A18" s="174" t="s">
        <v>84</v>
      </c>
      <c r="B18" s="175">
        <v>20.19</v>
      </c>
      <c r="C18" s="175">
        <v>21.41</v>
      </c>
      <c r="D18" s="174"/>
      <c r="E18" s="175">
        <v>19.86</v>
      </c>
      <c r="F18" s="175">
        <v>22.92</v>
      </c>
      <c r="G18" s="151"/>
      <c r="H18" s="175">
        <v>18.65</v>
      </c>
      <c r="I18" s="175">
        <v>18.9</v>
      </c>
      <c r="J18" s="151"/>
      <c r="K18" s="175">
        <v>16.04</v>
      </c>
      <c r="L18" s="175">
        <v>18.26</v>
      </c>
      <c r="M18" s="151"/>
      <c r="N18" s="175">
        <v>19.66</v>
      </c>
      <c r="O18" s="175">
        <v>23.6</v>
      </c>
      <c r="P18" s="151"/>
      <c r="Q18" s="175">
        <v>19.47</v>
      </c>
      <c r="R18" s="175"/>
    </row>
    <row r="19" spans="1:18" ht="15">
      <c r="A19" s="174" t="s">
        <v>85</v>
      </c>
      <c r="B19" s="175">
        <v>20.26</v>
      </c>
      <c r="C19" s="175">
        <v>21.85</v>
      </c>
      <c r="D19" s="174"/>
      <c r="E19" s="175">
        <v>20.03</v>
      </c>
      <c r="F19" s="175">
        <v>21.96</v>
      </c>
      <c r="G19" s="151"/>
      <c r="H19" s="175">
        <v>17.48</v>
      </c>
      <c r="I19" s="175">
        <v>19.26</v>
      </c>
      <c r="J19" s="151"/>
      <c r="K19" s="175">
        <v>16.56</v>
      </c>
      <c r="L19" s="175">
        <v>17.52</v>
      </c>
      <c r="M19" s="151"/>
      <c r="N19" s="175">
        <v>20.55</v>
      </c>
      <c r="O19" s="175">
        <v>23.92</v>
      </c>
      <c r="P19" s="151"/>
      <c r="Q19" s="175">
        <v>19.27</v>
      </c>
      <c r="R19" s="175"/>
    </row>
    <row r="20" spans="1:18" ht="15">
      <c r="A20" s="152" t="s">
        <v>86</v>
      </c>
      <c r="B20" s="175">
        <v>80.03</v>
      </c>
      <c r="C20" s="175">
        <v>99.29</v>
      </c>
      <c r="D20" s="152"/>
      <c r="E20" s="175">
        <v>80.56</v>
      </c>
      <c r="F20" s="175">
        <v>96.48</v>
      </c>
      <c r="G20" s="151"/>
      <c r="H20" s="175">
        <v>75.59</v>
      </c>
      <c r="I20" s="175">
        <v>80.31</v>
      </c>
      <c r="J20" s="151"/>
      <c r="K20" s="175">
        <v>63.86</v>
      </c>
      <c r="L20" s="175">
        <v>77.41</v>
      </c>
      <c r="M20" s="151"/>
      <c r="N20" s="175">
        <v>80.5</v>
      </c>
      <c r="O20" s="175">
        <v>93.48</v>
      </c>
      <c r="P20" s="151"/>
      <c r="Q20" s="175">
        <v>83.01</v>
      </c>
      <c r="R20" s="175"/>
    </row>
    <row r="21" spans="1:18" ht="15">
      <c r="A21" s="152" t="s">
        <v>87</v>
      </c>
      <c r="B21" s="175">
        <v>565.24</v>
      </c>
      <c r="C21" s="175">
        <v>659.9</v>
      </c>
      <c r="D21" s="152"/>
      <c r="E21" s="175">
        <v>598.33</v>
      </c>
      <c r="F21" s="175">
        <v>700.09</v>
      </c>
      <c r="G21" s="151"/>
      <c r="H21" s="175">
        <v>530.7</v>
      </c>
      <c r="I21" s="175">
        <v>571.12</v>
      </c>
      <c r="J21" s="151"/>
      <c r="K21" s="175">
        <v>456.83</v>
      </c>
      <c r="L21" s="175">
        <v>528.64</v>
      </c>
      <c r="M21" s="151"/>
      <c r="N21" s="175">
        <v>580.75</v>
      </c>
      <c r="O21" s="175">
        <v>664.53</v>
      </c>
      <c r="P21" s="151"/>
      <c r="Q21" s="175">
        <v>575.67</v>
      </c>
      <c r="R21" s="175"/>
    </row>
    <row r="22" spans="1:18" ht="15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</row>
    <row r="23" spans="1:18" ht="15">
      <c r="A23" s="152" t="s">
        <v>164</v>
      </c>
      <c r="B23" s="267"/>
      <c r="C23" s="268"/>
      <c r="D23" s="152" t="s">
        <v>164</v>
      </c>
      <c r="E23" s="267"/>
      <c r="F23" s="268"/>
      <c r="G23" s="152" t="s">
        <v>164</v>
      </c>
      <c r="H23" s="267"/>
      <c r="I23" s="268"/>
      <c r="J23" s="152" t="s">
        <v>164</v>
      </c>
      <c r="K23" s="267"/>
      <c r="L23" s="268"/>
      <c r="M23" s="152" t="s">
        <v>164</v>
      </c>
      <c r="N23" s="267"/>
      <c r="O23" s="268"/>
      <c r="P23" s="152"/>
      <c r="Q23" s="267"/>
      <c r="R23" s="268"/>
    </row>
    <row r="24" spans="1:18" ht="61.5" customHeight="1">
      <c r="A24" s="150" t="s">
        <v>165</v>
      </c>
      <c r="B24" s="263" t="s">
        <v>166</v>
      </c>
      <c r="C24" s="264"/>
      <c r="D24" s="150" t="s">
        <v>175</v>
      </c>
      <c r="E24" s="265" t="s">
        <v>171</v>
      </c>
      <c r="F24" s="266"/>
      <c r="G24" s="153" t="s">
        <v>201</v>
      </c>
      <c r="H24" s="263" t="s">
        <v>200</v>
      </c>
      <c r="I24" s="264"/>
      <c r="J24" s="209" t="s">
        <v>228</v>
      </c>
      <c r="K24" s="273" t="s">
        <v>229</v>
      </c>
      <c r="L24" s="274"/>
      <c r="M24" s="153" t="s">
        <v>178</v>
      </c>
      <c r="N24" s="263" t="s">
        <v>166</v>
      </c>
      <c r="O24" s="264"/>
      <c r="P24" s="209" t="s">
        <v>190</v>
      </c>
      <c r="Q24" s="271" t="s">
        <v>171</v>
      </c>
      <c r="R24" s="272"/>
    </row>
    <row r="25" spans="1:18" ht="15">
      <c r="A25" s="150" t="s">
        <v>96</v>
      </c>
      <c r="B25" s="265" t="s">
        <v>68</v>
      </c>
      <c r="C25" s="266"/>
      <c r="D25" s="150" t="s">
        <v>172</v>
      </c>
      <c r="E25" s="265" t="s">
        <v>173</v>
      </c>
      <c r="F25" s="266"/>
      <c r="G25" s="151" t="s">
        <v>176</v>
      </c>
      <c r="H25" s="265">
        <v>200</v>
      </c>
      <c r="I25" s="266"/>
      <c r="J25" s="210" t="s">
        <v>227</v>
      </c>
      <c r="K25" s="283">
        <v>200</v>
      </c>
      <c r="L25" s="284"/>
      <c r="M25" s="151" t="s">
        <v>179</v>
      </c>
      <c r="N25" s="265">
        <v>200</v>
      </c>
      <c r="O25" s="266"/>
      <c r="P25" s="212" t="s">
        <v>179</v>
      </c>
      <c r="Q25" s="271">
        <v>200</v>
      </c>
      <c r="R25" s="272"/>
    </row>
    <row r="26" spans="1:18" ht="15">
      <c r="A26" s="150" t="s">
        <v>32</v>
      </c>
      <c r="B26" s="265" t="s">
        <v>167</v>
      </c>
      <c r="C26" s="266"/>
      <c r="D26" s="150" t="s">
        <v>32</v>
      </c>
      <c r="E26" s="265" t="s">
        <v>167</v>
      </c>
      <c r="F26" s="266"/>
      <c r="G26" s="150" t="s">
        <v>32</v>
      </c>
      <c r="H26" s="265" t="s">
        <v>167</v>
      </c>
      <c r="I26" s="266"/>
      <c r="J26" s="211" t="s">
        <v>32</v>
      </c>
      <c r="K26" s="271" t="s">
        <v>167</v>
      </c>
      <c r="L26" s="272"/>
      <c r="M26" s="150" t="s">
        <v>32</v>
      </c>
      <c r="N26" s="265" t="s">
        <v>167</v>
      </c>
      <c r="O26" s="266"/>
      <c r="P26" s="211" t="s">
        <v>32</v>
      </c>
      <c r="Q26" s="271" t="s">
        <v>167</v>
      </c>
      <c r="R26" s="272"/>
    </row>
    <row r="27" spans="1:18" ht="15">
      <c r="A27" s="152" t="s">
        <v>168</v>
      </c>
      <c r="B27" s="269" t="s">
        <v>169</v>
      </c>
      <c r="C27" s="270"/>
      <c r="D27" s="152" t="s">
        <v>168</v>
      </c>
      <c r="E27" s="269" t="s">
        <v>174</v>
      </c>
      <c r="F27" s="270"/>
      <c r="G27" s="152" t="s">
        <v>168</v>
      </c>
      <c r="H27" s="269" t="s">
        <v>203</v>
      </c>
      <c r="I27" s="270"/>
      <c r="J27" s="210"/>
      <c r="K27" s="285">
        <v>505</v>
      </c>
      <c r="L27" s="286"/>
      <c r="M27" s="152" t="s">
        <v>168</v>
      </c>
      <c r="N27" s="267">
        <v>512</v>
      </c>
      <c r="O27" s="268"/>
      <c r="P27" s="213" t="s">
        <v>168</v>
      </c>
      <c r="Q27" s="281" t="s">
        <v>174</v>
      </c>
      <c r="R27" s="282"/>
    </row>
    <row r="28" spans="1:19" ht="15">
      <c r="A28" s="176"/>
      <c r="B28" s="177"/>
      <c r="C28" s="177"/>
      <c r="D28" s="178"/>
      <c r="E28" s="177"/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9"/>
    </row>
    <row r="29" spans="1:18" ht="15">
      <c r="A29" s="261" t="s">
        <v>94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</row>
    <row r="30" spans="1:18" ht="15">
      <c r="A30" s="257" t="s">
        <v>14</v>
      </c>
      <c r="B30" s="258"/>
      <c r="C30" s="259"/>
      <c r="D30" s="257" t="s">
        <v>16</v>
      </c>
      <c r="E30" s="258"/>
      <c r="F30" s="259"/>
      <c r="G30" s="257" t="s">
        <v>17</v>
      </c>
      <c r="H30" s="258"/>
      <c r="I30" s="259"/>
      <c r="J30" s="261" t="s">
        <v>19</v>
      </c>
      <c r="K30" s="261"/>
      <c r="L30" s="261"/>
      <c r="M30" s="257" t="s">
        <v>20</v>
      </c>
      <c r="N30" s="258"/>
      <c r="O30" s="259"/>
      <c r="P30" s="261" t="s">
        <v>21</v>
      </c>
      <c r="Q30" s="261"/>
      <c r="R30" s="261"/>
    </row>
    <row r="31" spans="1:18" ht="26.25" customHeight="1">
      <c r="A31" s="158" t="s">
        <v>0</v>
      </c>
      <c r="B31" s="255" t="s">
        <v>27</v>
      </c>
      <c r="C31" s="256"/>
      <c r="D31" s="158" t="s">
        <v>0</v>
      </c>
      <c r="E31" s="255" t="s">
        <v>27</v>
      </c>
      <c r="F31" s="256"/>
      <c r="G31" s="158" t="s">
        <v>0</v>
      </c>
      <c r="H31" s="255" t="s">
        <v>27</v>
      </c>
      <c r="I31" s="256"/>
      <c r="J31" s="158" t="s">
        <v>0</v>
      </c>
      <c r="K31" s="255" t="s">
        <v>27</v>
      </c>
      <c r="L31" s="256"/>
      <c r="M31" s="159" t="s">
        <v>0</v>
      </c>
      <c r="N31" s="255" t="s">
        <v>27</v>
      </c>
      <c r="O31" s="256"/>
      <c r="P31" s="158" t="s">
        <v>0</v>
      </c>
      <c r="Q31" s="255" t="s">
        <v>27</v>
      </c>
      <c r="R31" s="256"/>
    </row>
    <row r="32" spans="1:18" ht="25.5">
      <c r="A32" s="160"/>
      <c r="B32" s="161" t="s">
        <v>91</v>
      </c>
      <c r="C32" s="154" t="s">
        <v>183</v>
      </c>
      <c r="D32" s="160"/>
      <c r="E32" s="161" t="s">
        <v>91</v>
      </c>
      <c r="F32" s="154" t="s">
        <v>183</v>
      </c>
      <c r="G32" s="160"/>
      <c r="H32" s="161" t="s">
        <v>91</v>
      </c>
      <c r="I32" s="154" t="s">
        <v>183</v>
      </c>
      <c r="J32" s="160"/>
      <c r="K32" s="180" t="s">
        <v>91</v>
      </c>
      <c r="L32" s="154" t="s">
        <v>183</v>
      </c>
      <c r="M32" s="159"/>
      <c r="N32" s="161" t="s">
        <v>91</v>
      </c>
      <c r="O32" s="154" t="s">
        <v>183</v>
      </c>
      <c r="P32" s="160"/>
      <c r="Q32" s="180" t="s">
        <v>91</v>
      </c>
      <c r="R32" s="154" t="s">
        <v>183</v>
      </c>
    </row>
    <row r="33" spans="1:18" ht="15">
      <c r="A33" s="151"/>
      <c r="B33" s="151"/>
      <c r="C33" s="151"/>
      <c r="D33" s="162"/>
      <c r="E33" s="163"/>
      <c r="F33" s="163"/>
      <c r="G33" s="150"/>
      <c r="H33" s="164"/>
      <c r="I33" s="164"/>
      <c r="J33" s="150"/>
      <c r="K33" s="164"/>
      <c r="L33" s="164"/>
      <c r="M33" s="150"/>
      <c r="N33" s="164"/>
      <c r="O33" s="164"/>
      <c r="P33" s="150"/>
      <c r="Q33" s="164"/>
      <c r="R33" s="164"/>
    </row>
    <row r="34" spans="1:18" ht="60">
      <c r="A34" s="150" t="s">
        <v>196</v>
      </c>
      <c r="B34" s="164">
        <v>100</v>
      </c>
      <c r="C34" s="164"/>
      <c r="D34" s="153" t="s">
        <v>222</v>
      </c>
      <c r="E34" s="165">
        <v>60</v>
      </c>
      <c r="F34" s="165">
        <v>30</v>
      </c>
      <c r="G34" s="153" t="s">
        <v>95</v>
      </c>
      <c r="H34" s="165">
        <v>60</v>
      </c>
      <c r="I34" s="165" t="s">
        <v>156</v>
      </c>
      <c r="J34" s="150"/>
      <c r="K34" s="164"/>
      <c r="L34" s="164"/>
      <c r="M34" s="150" t="s">
        <v>148</v>
      </c>
      <c r="N34" s="164">
        <v>60</v>
      </c>
      <c r="O34" s="164">
        <v>100</v>
      </c>
      <c r="P34" s="150" t="s">
        <v>34</v>
      </c>
      <c r="Q34" s="164">
        <v>100</v>
      </c>
      <c r="R34" s="164"/>
    </row>
    <row r="35" spans="1:18" ht="60">
      <c r="A35" s="150" t="s">
        <v>211</v>
      </c>
      <c r="B35" s="167">
        <v>90</v>
      </c>
      <c r="C35" s="3" t="s">
        <v>105</v>
      </c>
      <c r="D35" s="150"/>
      <c r="E35" s="166"/>
      <c r="F35" s="166"/>
      <c r="G35" s="150" t="s">
        <v>199</v>
      </c>
      <c r="H35" s="164">
        <v>90</v>
      </c>
      <c r="I35" s="166" t="s">
        <v>105</v>
      </c>
      <c r="J35" s="150" t="s">
        <v>102</v>
      </c>
      <c r="K35" s="181" t="s">
        <v>214</v>
      </c>
      <c r="L35" s="181" t="s">
        <v>214</v>
      </c>
      <c r="M35" s="150" t="s">
        <v>159</v>
      </c>
      <c r="N35" s="167" t="s">
        <v>23</v>
      </c>
      <c r="O35" s="167" t="s">
        <v>76</v>
      </c>
      <c r="P35" s="206" t="s">
        <v>106</v>
      </c>
      <c r="Q35" s="207">
        <v>90</v>
      </c>
      <c r="R35" s="207"/>
    </row>
    <row r="36" spans="1:18" ht="42.75">
      <c r="A36" s="150"/>
      <c r="B36" s="167"/>
      <c r="C36" s="3"/>
      <c r="D36" s="150"/>
      <c r="E36" s="166"/>
      <c r="F36" s="166"/>
      <c r="G36" s="150"/>
      <c r="H36" s="164"/>
      <c r="I36" s="166"/>
      <c r="J36" s="150"/>
      <c r="K36" s="181"/>
      <c r="L36" s="181"/>
      <c r="M36" s="150"/>
      <c r="N36" s="167"/>
      <c r="O36" s="167"/>
      <c r="P36" s="169" t="s">
        <v>223</v>
      </c>
      <c r="Q36" s="208">
        <v>100</v>
      </c>
      <c r="R36" s="208"/>
    </row>
    <row r="37" spans="1:18" ht="75">
      <c r="A37" s="182" t="s">
        <v>224</v>
      </c>
      <c r="B37" s="165" t="s">
        <v>18</v>
      </c>
      <c r="C37" s="2">
        <v>180</v>
      </c>
      <c r="D37" s="150" t="s">
        <v>109</v>
      </c>
      <c r="E37" s="167" t="s">
        <v>23</v>
      </c>
      <c r="F37" s="167" t="s">
        <v>76</v>
      </c>
      <c r="G37" s="150" t="s">
        <v>180</v>
      </c>
      <c r="H37" s="167" t="s">
        <v>18</v>
      </c>
      <c r="I37" s="167">
        <v>180</v>
      </c>
      <c r="J37" s="153" t="s">
        <v>65</v>
      </c>
      <c r="K37" s="165" t="s">
        <v>22</v>
      </c>
      <c r="L37" s="165">
        <v>180</v>
      </c>
      <c r="M37" s="150"/>
      <c r="N37" s="166"/>
      <c r="O37" s="166"/>
      <c r="P37" s="153" t="s">
        <v>39</v>
      </c>
      <c r="Q37" s="168" t="s">
        <v>18</v>
      </c>
      <c r="R37" s="168"/>
    </row>
    <row r="38" spans="1:18" ht="45">
      <c r="A38" s="153"/>
      <c r="B38" s="165"/>
      <c r="C38" s="1" t="s">
        <v>122</v>
      </c>
      <c r="D38" s="150" t="s">
        <v>181</v>
      </c>
      <c r="E38" s="166" t="s">
        <v>127</v>
      </c>
      <c r="F38" s="166" t="s">
        <v>128</v>
      </c>
      <c r="G38" s="150"/>
      <c r="H38" s="167"/>
      <c r="I38" s="167"/>
      <c r="J38" s="153"/>
      <c r="K38" s="165"/>
      <c r="L38" s="165"/>
      <c r="M38" s="150"/>
      <c r="N38" s="166"/>
      <c r="O38" s="166"/>
      <c r="P38" s="153"/>
      <c r="Q38" s="165"/>
      <c r="R38" s="165"/>
    </row>
    <row r="39" spans="1:18" ht="30">
      <c r="A39" s="153"/>
      <c r="B39" s="165"/>
      <c r="C39" s="1">
        <v>30</v>
      </c>
      <c r="D39" s="150" t="s">
        <v>129</v>
      </c>
      <c r="E39" s="167" t="s">
        <v>18</v>
      </c>
      <c r="F39" s="167" t="s">
        <v>103</v>
      </c>
      <c r="G39" s="150"/>
      <c r="H39" s="167"/>
      <c r="I39" s="167"/>
      <c r="J39" s="153"/>
      <c r="K39" s="165"/>
      <c r="L39" s="165"/>
      <c r="M39" s="150"/>
      <c r="N39" s="166"/>
      <c r="O39" s="166"/>
      <c r="P39" s="153"/>
      <c r="Q39" s="165"/>
      <c r="R39" s="165"/>
    </row>
    <row r="40" spans="1:18" ht="45">
      <c r="A40" s="150" t="s">
        <v>60</v>
      </c>
      <c r="B40" s="183" t="s">
        <v>61</v>
      </c>
      <c r="C40" s="183" t="s">
        <v>61</v>
      </c>
      <c r="D40" s="150" t="s">
        <v>147</v>
      </c>
      <c r="E40" s="166" t="s">
        <v>69</v>
      </c>
      <c r="F40" s="166" t="s">
        <v>69</v>
      </c>
      <c r="G40" s="150" t="s">
        <v>96</v>
      </c>
      <c r="H40" s="167" t="s">
        <v>68</v>
      </c>
      <c r="I40" s="167" t="s">
        <v>68</v>
      </c>
      <c r="J40" s="150" t="s">
        <v>126</v>
      </c>
      <c r="K40" s="166">
        <v>200</v>
      </c>
      <c r="L40" s="166">
        <v>200</v>
      </c>
      <c r="M40" s="150" t="s">
        <v>60</v>
      </c>
      <c r="N40" s="183" t="s">
        <v>61</v>
      </c>
      <c r="O40" s="183" t="s">
        <v>61</v>
      </c>
      <c r="P40" s="150" t="s">
        <v>29</v>
      </c>
      <c r="Q40" s="166" t="s">
        <v>68</v>
      </c>
      <c r="R40" s="166"/>
    </row>
    <row r="41" spans="1:18" ht="15">
      <c r="A41" s="153"/>
      <c r="B41" s="165"/>
      <c r="D41" s="150"/>
      <c r="E41" s="166"/>
      <c r="F41" s="166" t="s">
        <v>156</v>
      </c>
      <c r="G41" s="150"/>
      <c r="H41" s="167"/>
      <c r="I41" s="167"/>
      <c r="J41" s="150"/>
      <c r="K41" s="166"/>
      <c r="L41" s="166"/>
      <c r="M41" s="150"/>
      <c r="N41" s="183"/>
      <c r="O41" s="183"/>
      <c r="P41" s="150"/>
      <c r="Q41" s="166"/>
      <c r="R41" s="166"/>
    </row>
    <row r="42" spans="1:18" ht="15">
      <c r="A42" s="150" t="s">
        <v>31</v>
      </c>
      <c r="B42" s="164" t="s">
        <v>156</v>
      </c>
      <c r="C42" s="164">
        <v>30</v>
      </c>
      <c r="D42" s="150" t="s">
        <v>31</v>
      </c>
      <c r="E42" s="164">
        <v>35</v>
      </c>
      <c r="F42" s="164">
        <v>30</v>
      </c>
      <c r="G42" s="150" t="s">
        <v>31</v>
      </c>
      <c r="H42" s="164">
        <v>35</v>
      </c>
      <c r="I42" s="164">
        <v>20</v>
      </c>
      <c r="J42" s="150" t="s">
        <v>31</v>
      </c>
      <c r="K42" s="164">
        <v>20</v>
      </c>
      <c r="L42" s="164">
        <v>20</v>
      </c>
      <c r="M42" s="150" t="s">
        <v>31</v>
      </c>
      <c r="N42" s="164">
        <v>25</v>
      </c>
      <c r="O42" s="164">
        <v>20</v>
      </c>
      <c r="P42" s="150" t="s">
        <v>31</v>
      </c>
      <c r="Q42" s="164">
        <v>25</v>
      </c>
      <c r="R42" s="164"/>
    </row>
    <row r="43" spans="1:18" ht="15">
      <c r="A43" s="150" t="s">
        <v>32</v>
      </c>
      <c r="B43" s="164">
        <v>20</v>
      </c>
      <c r="C43" s="1">
        <v>40</v>
      </c>
      <c r="D43" s="150" t="s">
        <v>32</v>
      </c>
      <c r="E43" s="164">
        <v>30</v>
      </c>
      <c r="F43" s="164">
        <v>40</v>
      </c>
      <c r="G43" s="150" t="s">
        <v>32</v>
      </c>
      <c r="H43" s="164">
        <v>25</v>
      </c>
      <c r="I43" s="164">
        <v>40</v>
      </c>
      <c r="J43" s="150" t="s">
        <v>32</v>
      </c>
      <c r="K43" s="164">
        <v>20</v>
      </c>
      <c r="L43" s="164">
        <v>30</v>
      </c>
      <c r="M43" s="150" t="s">
        <v>32</v>
      </c>
      <c r="N43" s="164">
        <v>20</v>
      </c>
      <c r="O43" s="164">
        <v>25</v>
      </c>
      <c r="P43" s="150" t="s">
        <v>32</v>
      </c>
      <c r="Q43" s="164">
        <v>20</v>
      </c>
      <c r="R43" s="164"/>
    </row>
    <row r="44" spans="1:18" ht="15.75">
      <c r="A44" s="171" t="s">
        <v>15</v>
      </c>
      <c r="B44" s="172">
        <v>565</v>
      </c>
      <c r="C44" s="9">
        <v>550</v>
      </c>
      <c r="D44" s="171" t="s">
        <v>15</v>
      </c>
      <c r="E44" s="172">
        <v>525</v>
      </c>
      <c r="F44" s="172">
        <v>550</v>
      </c>
      <c r="G44" s="171" t="s">
        <v>15</v>
      </c>
      <c r="H44" s="172">
        <v>565</v>
      </c>
      <c r="I44" s="172">
        <v>550</v>
      </c>
      <c r="J44" s="171" t="s">
        <v>15</v>
      </c>
      <c r="K44" s="172">
        <v>525</v>
      </c>
      <c r="L44" s="172">
        <v>550</v>
      </c>
      <c r="M44" s="171" t="s">
        <v>15</v>
      </c>
      <c r="N44" s="172">
        <v>505</v>
      </c>
      <c r="O44" s="172">
        <v>595</v>
      </c>
      <c r="P44" s="171" t="s">
        <v>15</v>
      </c>
      <c r="Q44" s="172">
        <v>590</v>
      </c>
      <c r="R44" s="172"/>
    </row>
    <row r="45" spans="1:19" ht="15">
      <c r="A45" s="151"/>
      <c r="B45" s="175">
        <v>15.65</v>
      </c>
      <c r="C45" s="175">
        <v>18.83</v>
      </c>
      <c r="D45" s="151"/>
      <c r="E45" s="175">
        <v>20.15</v>
      </c>
      <c r="F45" s="175">
        <v>18.84</v>
      </c>
      <c r="G45" s="151"/>
      <c r="H45" s="175">
        <v>20.2</v>
      </c>
      <c r="I45" s="175">
        <v>18.82</v>
      </c>
      <c r="J45" s="151"/>
      <c r="K45" s="175">
        <v>15.56</v>
      </c>
      <c r="L45" s="175">
        <v>18.9</v>
      </c>
      <c r="M45" s="174"/>
      <c r="N45" s="175">
        <v>20.15</v>
      </c>
      <c r="O45" s="175">
        <v>23.56</v>
      </c>
      <c r="P45" s="174" t="s">
        <v>84</v>
      </c>
      <c r="Q45" s="175">
        <v>18.48</v>
      </c>
      <c r="R45" s="175"/>
      <c r="S45" s="184"/>
    </row>
    <row r="46" spans="1:19" ht="15">
      <c r="A46" s="151"/>
      <c r="B46" s="175">
        <v>15.9</v>
      </c>
      <c r="C46" s="175">
        <v>17.62</v>
      </c>
      <c r="D46" s="151"/>
      <c r="E46" s="175">
        <v>18.86</v>
      </c>
      <c r="F46" s="175">
        <v>18.41</v>
      </c>
      <c r="G46" s="151"/>
      <c r="H46" s="175">
        <v>20.7</v>
      </c>
      <c r="I46" s="175">
        <v>17.77</v>
      </c>
      <c r="J46" s="151"/>
      <c r="K46" s="175">
        <v>16.13</v>
      </c>
      <c r="L46" s="175">
        <v>17.55</v>
      </c>
      <c r="M46" s="174"/>
      <c r="N46" s="175">
        <v>20.61</v>
      </c>
      <c r="O46" s="175">
        <v>24.13</v>
      </c>
      <c r="P46" s="174" t="s">
        <v>85</v>
      </c>
      <c r="Q46" s="175">
        <v>20.43</v>
      </c>
      <c r="R46" s="175"/>
      <c r="S46" s="184"/>
    </row>
    <row r="47" spans="1:19" ht="15">
      <c r="A47" s="151"/>
      <c r="B47" s="175">
        <v>70.35</v>
      </c>
      <c r="C47" s="175">
        <v>80.38</v>
      </c>
      <c r="D47" s="151"/>
      <c r="E47" s="175">
        <v>86</v>
      </c>
      <c r="F47" s="175">
        <v>80.38</v>
      </c>
      <c r="G47" s="151"/>
      <c r="H47" s="175">
        <v>81.11</v>
      </c>
      <c r="I47" s="175">
        <v>74.15</v>
      </c>
      <c r="J47" s="151"/>
      <c r="K47" s="175">
        <v>69.56</v>
      </c>
      <c r="L47" s="175">
        <v>73.26</v>
      </c>
      <c r="M47" s="152"/>
      <c r="N47" s="175">
        <v>80.99</v>
      </c>
      <c r="O47" s="175">
        <v>91.99</v>
      </c>
      <c r="P47" s="152" t="s">
        <v>86</v>
      </c>
      <c r="Q47" s="175">
        <v>79.58</v>
      </c>
      <c r="R47" s="175"/>
      <c r="S47" s="184"/>
    </row>
    <row r="48" spans="1:19" ht="15">
      <c r="A48" s="151"/>
      <c r="B48" s="175">
        <v>493.05</v>
      </c>
      <c r="C48" s="175">
        <v>571.11</v>
      </c>
      <c r="D48" s="151"/>
      <c r="E48" s="175">
        <v>564.45</v>
      </c>
      <c r="F48" s="175">
        <v>570.65</v>
      </c>
      <c r="G48" s="151"/>
      <c r="H48" s="175">
        <v>595.68</v>
      </c>
      <c r="I48" s="175">
        <v>542.88</v>
      </c>
      <c r="J48" s="151"/>
      <c r="K48" s="175">
        <v>450.29</v>
      </c>
      <c r="L48" s="175">
        <v>571</v>
      </c>
      <c r="M48" s="152"/>
      <c r="N48" s="175">
        <v>595.53</v>
      </c>
      <c r="O48" s="175">
        <v>711.78</v>
      </c>
      <c r="P48" s="152" t="s">
        <v>87</v>
      </c>
      <c r="Q48" s="175">
        <v>575.75</v>
      </c>
      <c r="R48" s="175"/>
      <c r="S48" s="184"/>
    </row>
    <row r="49" spans="1:18" ht="15">
      <c r="A49" s="275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7"/>
    </row>
    <row r="50" spans="1:18" ht="15">
      <c r="A50" s="152" t="s">
        <v>164</v>
      </c>
      <c r="B50" s="267"/>
      <c r="C50" s="268"/>
      <c r="D50" s="152" t="s">
        <v>164</v>
      </c>
      <c r="E50" s="267"/>
      <c r="F50" s="268"/>
      <c r="G50" s="152" t="s">
        <v>164</v>
      </c>
      <c r="H50" s="267"/>
      <c r="I50" s="268"/>
      <c r="J50" s="152" t="s">
        <v>164</v>
      </c>
      <c r="K50" s="267"/>
      <c r="L50" s="268"/>
      <c r="M50" s="152" t="s">
        <v>164</v>
      </c>
      <c r="N50" s="267"/>
      <c r="O50" s="268"/>
      <c r="P50" s="152" t="s">
        <v>164</v>
      </c>
      <c r="Q50" s="267"/>
      <c r="R50" s="268"/>
    </row>
    <row r="51" spans="1:18" ht="60">
      <c r="A51" s="150" t="s">
        <v>202</v>
      </c>
      <c r="B51" s="263" t="s">
        <v>200</v>
      </c>
      <c r="C51" s="264"/>
      <c r="D51" s="150" t="s">
        <v>231</v>
      </c>
      <c r="E51" s="265" t="s">
        <v>232</v>
      </c>
      <c r="F51" s="266"/>
      <c r="G51" s="153" t="s">
        <v>195</v>
      </c>
      <c r="H51" s="263" t="s">
        <v>166</v>
      </c>
      <c r="I51" s="264"/>
      <c r="J51" s="153" t="s">
        <v>188</v>
      </c>
      <c r="K51" s="265" t="s">
        <v>186</v>
      </c>
      <c r="L51" s="266"/>
      <c r="M51" s="153" t="s">
        <v>177</v>
      </c>
      <c r="N51" s="265" t="s">
        <v>171</v>
      </c>
      <c r="O51" s="266"/>
      <c r="P51" s="150" t="s">
        <v>185</v>
      </c>
      <c r="Q51" s="265" t="s">
        <v>186</v>
      </c>
      <c r="R51" s="266"/>
    </row>
    <row r="52" spans="1:18" ht="15">
      <c r="A52" s="150" t="s">
        <v>184</v>
      </c>
      <c r="B52" s="265" t="s">
        <v>173</v>
      </c>
      <c r="C52" s="266"/>
      <c r="D52" s="150" t="s">
        <v>176</v>
      </c>
      <c r="E52" s="265" t="s">
        <v>173</v>
      </c>
      <c r="F52" s="266"/>
      <c r="G52" s="151" t="s">
        <v>189</v>
      </c>
      <c r="H52" s="265" t="s">
        <v>173</v>
      </c>
      <c r="I52" s="266"/>
      <c r="J52" s="151" t="s">
        <v>29</v>
      </c>
      <c r="K52" s="265" t="s">
        <v>68</v>
      </c>
      <c r="L52" s="266"/>
      <c r="M52" s="151" t="s">
        <v>29</v>
      </c>
      <c r="N52" s="265" t="s">
        <v>68</v>
      </c>
      <c r="O52" s="266"/>
      <c r="P52" s="150" t="s">
        <v>184</v>
      </c>
      <c r="Q52" s="265" t="s">
        <v>173</v>
      </c>
      <c r="R52" s="266"/>
    </row>
    <row r="53" spans="1:18" ht="15">
      <c r="A53" s="150" t="s">
        <v>32</v>
      </c>
      <c r="B53" s="265" t="s">
        <v>167</v>
      </c>
      <c r="C53" s="266"/>
      <c r="D53" s="150" t="s">
        <v>32</v>
      </c>
      <c r="E53" s="265" t="s">
        <v>167</v>
      </c>
      <c r="F53" s="266"/>
      <c r="G53" s="150" t="s">
        <v>32</v>
      </c>
      <c r="H53" s="265" t="s">
        <v>167</v>
      </c>
      <c r="I53" s="266"/>
      <c r="J53" s="150" t="s">
        <v>32</v>
      </c>
      <c r="K53" s="265" t="s">
        <v>167</v>
      </c>
      <c r="L53" s="266"/>
      <c r="M53" s="150" t="s">
        <v>32</v>
      </c>
      <c r="N53" s="265" t="s">
        <v>167</v>
      </c>
      <c r="O53" s="266"/>
      <c r="P53" s="150" t="s">
        <v>32</v>
      </c>
      <c r="Q53" s="265" t="s">
        <v>167</v>
      </c>
      <c r="R53" s="266"/>
    </row>
    <row r="54" spans="1:18" ht="15">
      <c r="A54" s="152" t="s">
        <v>168</v>
      </c>
      <c r="B54" s="269" t="s">
        <v>203</v>
      </c>
      <c r="C54" s="270"/>
      <c r="D54" s="152" t="s">
        <v>168</v>
      </c>
      <c r="E54" s="269" t="s">
        <v>187</v>
      </c>
      <c r="F54" s="270"/>
      <c r="G54" s="152" t="s">
        <v>168</v>
      </c>
      <c r="H54" s="269">
        <v>512</v>
      </c>
      <c r="I54" s="270"/>
      <c r="J54" s="152" t="s">
        <v>168</v>
      </c>
      <c r="K54" s="269" t="s">
        <v>187</v>
      </c>
      <c r="L54" s="270"/>
      <c r="M54" s="152" t="s">
        <v>168</v>
      </c>
      <c r="N54" s="269" t="s">
        <v>174</v>
      </c>
      <c r="O54" s="270"/>
      <c r="P54" s="152" t="s">
        <v>168</v>
      </c>
      <c r="Q54" s="269" t="s">
        <v>187</v>
      </c>
      <c r="R54" s="270"/>
    </row>
  </sheetData>
  <sheetProtection/>
  <mergeCells count="93">
    <mergeCell ref="Q54:R54"/>
    <mergeCell ref="Q51:R51"/>
    <mergeCell ref="K25:L25"/>
    <mergeCell ref="K26:L26"/>
    <mergeCell ref="K27:L27"/>
    <mergeCell ref="Q52:R52"/>
    <mergeCell ref="Q50:R50"/>
    <mergeCell ref="N53:O53"/>
    <mergeCell ref="N54:O54"/>
    <mergeCell ref="P30:R30"/>
    <mergeCell ref="M11:O11"/>
    <mergeCell ref="B54:C54"/>
    <mergeCell ref="E54:F54"/>
    <mergeCell ref="H54:I54"/>
    <mergeCell ref="K54:L54"/>
    <mergeCell ref="Q27:R27"/>
    <mergeCell ref="B50:C50"/>
    <mergeCell ref="H52:I52"/>
    <mergeCell ref="K52:L52"/>
    <mergeCell ref="Q25:R25"/>
    <mergeCell ref="B53:C53"/>
    <mergeCell ref="E53:F53"/>
    <mergeCell ref="H53:I53"/>
    <mergeCell ref="K53:L53"/>
    <mergeCell ref="Q26:R26"/>
    <mergeCell ref="B52:C52"/>
    <mergeCell ref="E52:F52"/>
    <mergeCell ref="Q53:R53"/>
    <mergeCell ref="B51:C51"/>
    <mergeCell ref="E51:F51"/>
    <mergeCell ref="N23:O23"/>
    <mergeCell ref="Q23:R23"/>
    <mergeCell ref="H24:I24"/>
    <mergeCell ref="A49:R49"/>
    <mergeCell ref="B23:C23"/>
    <mergeCell ref="E23:F23"/>
    <mergeCell ref="N26:O26"/>
    <mergeCell ref="N27:O27"/>
    <mergeCell ref="H31:I31"/>
    <mergeCell ref="H51:I51"/>
    <mergeCell ref="K51:L51"/>
    <mergeCell ref="Q24:R24"/>
    <mergeCell ref="K24:L24"/>
    <mergeCell ref="H6:I6"/>
    <mergeCell ref="E27:F27"/>
    <mergeCell ref="H27:I27"/>
    <mergeCell ref="H25:I25"/>
    <mergeCell ref="N24:O24"/>
    <mergeCell ref="N52:O52"/>
    <mergeCell ref="E50:F50"/>
    <mergeCell ref="H50:I50"/>
    <mergeCell ref="K50:L50"/>
    <mergeCell ref="N50:O50"/>
    <mergeCell ref="N51:O51"/>
    <mergeCell ref="E24:F24"/>
    <mergeCell ref="E25:F25"/>
    <mergeCell ref="B31:C31"/>
    <mergeCell ref="E31:F31"/>
    <mergeCell ref="B26:C26"/>
    <mergeCell ref="B27:C27"/>
    <mergeCell ref="N25:O25"/>
    <mergeCell ref="E26:F26"/>
    <mergeCell ref="H26:I26"/>
    <mergeCell ref="M5:O5"/>
    <mergeCell ref="M3:O3"/>
    <mergeCell ref="G5:I5"/>
    <mergeCell ref="K6:L6"/>
    <mergeCell ref="B24:C24"/>
    <mergeCell ref="B25:C25"/>
    <mergeCell ref="H23:I23"/>
    <mergeCell ref="K23:L23"/>
    <mergeCell ref="B6:C6"/>
    <mergeCell ref="E6:F6"/>
    <mergeCell ref="P5:R5"/>
    <mergeCell ref="Q31:R31"/>
    <mergeCell ref="A29:R29"/>
    <mergeCell ref="A30:C30"/>
    <mergeCell ref="D30:F30"/>
    <mergeCell ref="G30:I30"/>
    <mergeCell ref="J30:L30"/>
    <mergeCell ref="K31:L31"/>
    <mergeCell ref="N31:O31"/>
    <mergeCell ref="M30:O30"/>
    <mergeCell ref="L2:O2"/>
    <mergeCell ref="N6:O6"/>
    <mergeCell ref="Q6:R6"/>
    <mergeCell ref="A22:R22"/>
    <mergeCell ref="A1:Q1"/>
    <mergeCell ref="A2:D2"/>
    <mergeCell ref="A3:D3"/>
    <mergeCell ref="A5:C5"/>
    <mergeCell ref="D5:F5"/>
    <mergeCell ref="J5:L5"/>
  </mergeCells>
  <printOptions/>
  <pageMargins left="0" right="0" top="0" bottom="0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Пользователь Windows</cp:lastModifiedBy>
  <cp:lastPrinted>2023-08-17T10:33:50Z</cp:lastPrinted>
  <dcterms:created xsi:type="dcterms:W3CDTF">2020-08-10T12:56:14Z</dcterms:created>
  <dcterms:modified xsi:type="dcterms:W3CDTF">2023-09-05T09:01:49Z</dcterms:modified>
  <cp:category/>
  <cp:version/>
  <cp:contentType/>
  <cp:contentStatus/>
</cp:coreProperties>
</file>