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8475" windowHeight="55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<sst xmlns="http://schemas.openxmlformats.org/spreadsheetml/2006/main" count="156" uniqueCount="115">
  <si>
    <t>Белки (г)</t>
  </si>
  <si>
    <t>Жиры (г)</t>
  </si>
  <si>
    <t>С</t>
  </si>
  <si>
    <t>А</t>
  </si>
  <si>
    <t>Е</t>
  </si>
  <si>
    <t>Са</t>
  </si>
  <si>
    <t>Р</t>
  </si>
  <si>
    <t>Mg</t>
  </si>
  <si>
    <t>Fe</t>
  </si>
  <si>
    <t>Углеводы (г)</t>
  </si>
  <si>
    <t xml:space="preserve">Энергетич. ценность, ккал </t>
  </si>
  <si>
    <t>Витамин С (мг)</t>
  </si>
  <si>
    <t>Витамин А (мг)</t>
  </si>
  <si>
    <t>Витамин Е (мг)</t>
  </si>
  <si>
    <t>Кальций (мг)</t>
  </si>
  <si>
    <t>Фосфор (мг)</t>
  </si>
  <si>
    <t>Магний (мг)</t>
  </si>
  <si>
    <t>Железо (мг)</t>
  </si>
  <si>
    <t xml:space="preserve">Среднее в день </t>
  </si>
  <si>
    <t>Прием пищи, наименование блюда</t>
  </si>
  <si>
    <t>Белки</t>
  </si>
  <si>
    <t>Жиры</t>
  </si>
  <si>
    <t>Углеводы</t>
  </si>
  <si>
    <t>В1</t>
  </si>
  <si>
    <r>
      <t>Витамин В</t>
    </r>
    <r>
      <rPr>
        <vertAlign val="sub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(мг)</t>
    </r>
  </si>
  <si>
    <t>Энерг. ценность, ккал</t>
  </si>
  <si>
    <t>Масса порции, г</t>
  </si>
  <si>
    <t>Пищевые вещества, г</t>
  </si>
  <si>
    <t>Витамины, мг</t>
  </si>
  <si>
    <t>Минеральные вещества, мг</t>
  </si>
  <si>
    <t>№ рец.</t>
  </si>
  <si>
    <t>2,4-3</t>
  </si>
  <si>
    <t>Хлеб "Рябинушка"</t>
  </si>
  <si>
    <t>1/30</t>
  </si>
  <si>
    <t>520/04</t>
  </si>
  <si>
    <t>200</t>
  </si>
  <si>
    <t>Десерт фр. "Яблоко"</t>
  </si>
  <si>
    <t>516/04</t>
  </si>
  <si>
    <t xml:space="preserve">Макароны отварные </t>
  </si>
  <si>
    <t>Картофельное пюре</t>
  </si>
  <si>
    <t>ТТК-449</t>
  </si>
  <si>
    <t>ТТК-1н</t>
  </si>
  <si>
    <t>50/50.</t>
  </si>
  <si>
    <t>508/04.</t>
  </si>
  <si>
    <t>ТТК-734</t>
  </si>
  <si>
    <t>Десерт фр "Банан"</t>
  </si>
  <si>
    <t>433/04</t>
  </si>
  <si>
    <t>Мясо тушеное</t>
  </si>
  <si>
    <t>50/150</t>
  </si>
  <si>
    <t xml:space="preserve">п.8.24.СанПиН 2.4.5.2409-08 Температура подачи блюд: горячие блюда (супы, соусы, напитки) - не ниже 75С, вторые блюда и гарниры - </t>
  </si>
  <si>
    <t>не ниже 65С, холодные супы, напитки - не выше 14С</t>
  </si>
  <si>
    <t>Хлеб "Дарницкий"</t>
  </si>
  <si>
    <t>ТТК-65</t>
  </si>
  <si>
    <t>Морковь тертая с сахаром</t>
  </si>
  <si>
    <t xml:space="preserve">Помидор свежий порционный </t>
  </si>
  <si>
    <t>685/04</t>
  </si>
  <si>
    <t>Котлеты рыбные "Морячка" с маслом</t>
  </si>
  <si>
    <t>511/04.</t>
  </si>
  <si>
    <t>Рис отварной</t>
  </si>
  <si>
    <t>686/04</t>
  </si>
  <si>
    <t>Чай с сахаром с лимоном</t>
  </si>
  <si>
    <t>200/7.</t>
  </si>
  <si>
    <t>Салат из свежих огурцов с маслом</t>
  </si>
  <si>
    <t xml:space="preserve">Грудки куриные отварные с соусом томатным </t>
  </si>
  <si>
    <t>ТТК-417</t>
  </si>
  <si>
    <t>Плов "Золотой петушок"</t>
  </si>
  <si>
    <t>ТТК-62</t>
  </si>
  <si>
    <t xml:space="preserve">Салат из отварной свеклы </t>
  </si>
  <si>
    <t>ТТК-28н</t>
  </si>
  <si>
    <t xml:space="preserve">Запеканка картофельная с мясом "Школьная" </t>
  </si>
  <si>
    <t xml:space="preserve">Каша гречневая рассыпчатая </t>
  </si>
  <si>
    <t>Цена, руб.</t>
  </si>
  <si>
    <t>200/5</t>
  </si>
  <si>
    <t>100/50</t>
  </si>
  <si>
    <t>Колбасные изделия отварные (сосиски) с маслом</t>
  </si>
  <si>
    <t>1/23,2</t>
  </si>
  <si>
    <t>ТТК-425</t>
  </si>
  <si>
    <t>200/32</t>
  </si>
  <si>
    <t>13/10.</t>
  </si>
  <si>
    <t xml:space="preserve">Чай с сахаром </t>
  </si>
  <si>
    <t>Огурец свежий порционный</t>
  </si>
  <si>
    <t>ТТК-648</t>
  </si>
  <si>
    <t>Салат из белокочанной капусты со сладким перцем</t>
  </si>
  <si>
    <t>100/10</t>
  </si>
  <si>
    <t>2/50/10</t>
  </si>
  <si>
    <t>75</t>
  </si>
  <si>
    <t>ТТК 839</t>
  </si>
  <si>
    <t>Итого за 5 дней</t>
  </si>
  <si>
    <t>Нормы физиологических потребностей для детей (завтрак)</t>
  </si>
  <si>
    <t xml:space="preserve">с 11 до 17 лет </t>
  </si>
  <si>
    <t>18-22,5</t>
  </si>
  <si>
    <t>18,4-23</t>
  </si>
  <si>
    <t>76,6-95,75</t>
  </si>
  <si>
    <t>542,6-678,25</t>
  </si>
  <si>
    <t>0,28-0,35</t>
  </si>
  <si>
    <t>0,18-0,23</t>
  </si>
  <si>
    <t>14-17,5</t>
  </si>
  <si>
    <t>240-300</t>
  </si>
  <si>
    <t>360-450</t>
  </si>
  <si>
    <t>60-75</t>
  </si>
  <si>
    <t>3,4-4,25</t>
  </si>
  <si>
    <t xml:space="preserve"> с 14.09 по 19.09.2020 г</t>
  </si>
  <si>
    <t>2 гр. 4,6,7,8,69  3гр.38,53,54  4 гр.37,43,34,32,79   5 гр.45,60   6 гр.51,52,36,75,42  7гр.41,30,89  8гр.23,40   9гр.15,19, 77,29   0гр. 58,44,67,88</t>
  </si>
  <si>
    <t>Понедельник 14.09</t>
  </si>
  <si>
    <t>Вторник 15.09</t>
  </si>
  <si>
    <t>Среда 16.09</t>
  </si>
  <si>
    <t>Четверг 17.09</t>
  </si>
  <si>
    <t>Пятница 18.09</t>
  </si>
  <si>
    <t>Суббота 19.09</t>
  </si>
  <si>
    <t>ТТК-126</t>
  </si>
  <si>
    <t>Компот из вишни</t>
  </si>
  <si>
    <t>Чай полусладкий с конфетой "Вкусные картинки"</t>
  </si>
  <si>
    <t>Напиток из цикория с молоком с печеньем "Вкусные картинки"</t>
  </si>
  <si>
    <t>200/34.</t>
  </si>
  <si>
    <t xml:space="preserve"> Примерное недельное меню завтраков для организации питания учащихся 5-11 классов на сумму 67,40 руб. г. Наб. Челны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</si>
</sst>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_р_."/>
    <numFmt numFmtId="178" formatCode="[$-FC19]d\ mmmm\ yyyy\ &quot;г.&quot;"/>
    <numFmt numFmtId="179" formatCode="#,##0.00_р_."/>
    <numFmt numFmtId="180" formatCode="_-* #,##0.0_р_._-;\-* #,##0.0_р_._-;_-* &quot;-&quot;?_р_._-;_-@_-"/>
    <numFmt numFmtId="181" formatCode="0.000"/>
    <numFmt numFmtId="182" formatCode="0.0000"/>
  </numFmts>
  <fonts count="52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0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7.8"/>
      <name val="Times New Roman"/>
      <family val="1"/>
    </font>
    <font>
      <sz val="8"/>
      <name val="Arial"/>
      <family val="2"/>
    </font>
    <font>
      <b/>
      <sz val="9"/>
      <name val="Times New Roman"/>
      <family val="1"/>
    </font>
    <font>
      <b/>
      <u val="single"/>
      <sz val="9"/>
      <name val="Times New Roman"/>
      <family val="1"/>
    </font>
    <font>
      <b/>
      <sz val="8"/>
      <name val="Times New Roman"/>
      <family val="1"/>
    </font>
    <font>
      <sz val="7"/>
      <name val="Times New Roman"/>
      <family val="1"/>
    </font>
    <font>
      <vertAlign val="subscript"/>
      <sz val="8"/>
      <name val="Times New Roman"/>
      <family val="1"/>
    </font>
    <font>
      <b/>
      <sz val="7"/>
      <name val="Times New Roman"/>
      <family val="1"/>
    </font>
    <font>
      <u val="single"/>
      <sz val="10"/>
      <name val="Times New Roman"/>
      <family val="1"/>
    </font>
    <font>
      <sz val="12"/>
      <name val="Arial Cyr"/>
      <family val="0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6" fillId="0" borderId="0">
      <alignment/>
      <protection/>
    </xf>
    <xf numFmtId="0" fontId="10" fillId="0" borderId="0">
      <alignment/>
      <protection/>
    </xf>
    <xf numFmtId="0" fontId="10" fillId="0" borderId="0">
      <alignment horizontal="left"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9" fillId="0" borderId="10" xfId="0" applyFont="1" applyBorder="1" applyAlignment="1">
      <alignment horizontal="center" vertical="center" wrapText="1"/>
    </xf>
    <xf numFmtId="2" fontId="11" fillId="0" borderId="0" xfId="0" applyNumberFormat="1" applyFont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7" fillId="0" borderId="10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/>
    </xf>
    <xf numFmtId="0" fontId="12" fillId="33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49" fontId="7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2" fontId="13" fillId="0" borderId="1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2" fontId="14" fillId="0" borderId="10" xfId="0" applyNumberFormat="1" applyFont="1" applyFill="1" applyBorder="1" applyAlignment="1">
      <alignment horizontal="center" vertical="center"/>
    </xf>
    <xf numFmtId="176" fontId="14" fillId="0" borderId="10" xfId="0" applyNumberFormat="1" applyFont="1" applyFill="1" applyBorder="1" applyAlignment="1">
      <alignment horizontal="center" vertical="center" wrapText="1"/>
    </xf>
    <xf numFmtId="2" fontId="14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7" fillId="0" borderId="10" xfId="0" applyFont="1" applyFill="1" applyBorder="1" applyAlignment="1">
      <alignment horizontal="left" vertical="center"/>
    </xf>
    <xf numFmtId="0" fontId="14" fillId="0" borderId="10" xfId="0" applyFont="1" applyBorder="1" applyAlignment="1">
      <alignment horizontal="center" vertical="center" wrapText="1"/>
    </xf>
    <xf numFmtId="176" fontId="13" fillId="0" borderId="0" xfId="0" applyNumberFormat="1" applyFont="1" applyFill="1" applyBorder="1" applyAlignment="1">
      <alignment horizontal="center"/>
    </xf>
    <xf numFmtId="2" fontId="14" fillId="0" borderId="10" xfId="53" applyNumberFormat="1" applyFont="1" applyBorder="1" applyAlignment="1">
      <alignment horizontal="center" vertical="center"/>
      <protection/>
    </xf>
    <xf numFmtId="2" fontId="16" fillId="0" borderId="10" xfId="0" applyNumberFormat="1" applyFont="1" applyFill="1" applyBorder="1" applyAlignment="1">
      <alignment horizontal="center" vertical="center" wrapText="1"/>
    </xf>
    <xf numFmtId="2" fontId="14" fillId="0" borderId="10" xfId="53" applyNumberFormat="1" applyFont="1" applyFill="1" applyBorder="1" applyAlignment="1">
      <alignment horizontal="center" vertical="center"/>
      <protection/>
    </xf>
    <xf numFmtId="1" fontId="7" fillId="0" borderId="10" xfId="0" applyNumberFormat="1" applyFont="1" applyFill="1" applyBorder="1" applyAlignment="1">
      <alignment horizontal="center" vertical="center"/>
    </xf>
    <xf numFmtId="49" fontId="7" fillId="0" borderId="10" xfId="54" applyNumberFormat="1" applyFont="1" applyFill="1" applyBorder="1" applyAlignment="1">
      <alignment horizontal="center" vertical="center" wrapText="1"/>
      <protection/>
    </xf>
    <xf numFmtId="2" fontId="11" fillId="0" borderId="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top" wrapText="1"/>
    </xf>
    <xf numFmtId="2" fontId="16" fillId="0" borderId="10" xfId="54" applyNumberFormat="1" applyFont="1" applyFill="1" applyBorder="1" applyAlignment="1">
      <alignment horizontal="center" vertical="center"/>
      <protection/>
    </xf>
    <xf numFmtId="0" fontId="3" fillId="0" borderId="10" xfId="0" applyFont="1" applyBorder="1" applyAlignment="1">
      <alignment horizontal="center" vertical="center" wrapText="1"/>
    </xf>
    <xf numFmtId="2" fontId="14" fillId="34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17" fillId="0" borderId="0" xfId="0" applyFont="1" applyAlignment="1">
      <alignment/>
    </xf>
    <xf numFmtId="0" fontId="2" fillId="0" borderId="0" xfId="0" applyFont="1" applyBorder="1" applyAlignment="1">
      <alignment/>
    </xf>
    <xf numFmtId="1" fontId="8" fillId="0" borderId="10" xfId="0" applyNumberFormat="1" applyFont="1" applyBorder="1" applyAlignment="1">
      <alignment horizontal="center" vertical="center" wrapText="1"/>
    </xf>
    <xf numFmtId="2" fontId="14" fillId="34" borderId="10" xfId="54" applyNumberFormat="1" applyFont="1" applyFill="1" applyBorder="1" applyAlignment="1">
      <alignment horizontal="center" vertical="center"/>
      <protection/>
    </xf>
    <xf numFmtId="176" fontId="8" fillId="34" borderId="10" xfId="0" applyNumberFormat="1" applyFont="1" applyFill="1" applyBorder="1" applyAlignment="1">
      <alignment horizontal="center" vertical="center"/>
    </xf>
    <xf numFmtId="176" fontId="14" fillId="34" borderId="1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top" wrapText="1"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176" fontId="13" fillId="0" borderId="11" xfId="0" applyNumberFormat="1" applyFont="1" applyFill="1" applyBorder="1" applyAlignment="1">
      <alignment horizontal="center"/>
    </xf>
    <xf numFmtId="1" fontId="13" fillId="0" borderId="12" xfId="0" applyNumberFormat="1" applyFont="1" applyFill="1" applyBorder="1" applyAlignment="1">
      <alignment horizontal="center"/>
    </xf>
    <xf numFmtId="0" fontId="18" fillId="0" borderId="0" xfId="0" applyFont="1" applyAlignment="1">
      <alignment/>
    </xf>
    <xf numFmtId="2" fontId="14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2" fontId="18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7" fillId="0" borderId="10" xfId="0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 wrapText="1"/>
    </xf>
    <xf numFmtId="1" fontId="8" fillId="0" borderId="13" xfId="0" applyNumberFormat="1" applyFont="1" applyBorder="1" applyAlignment="1">
      <alignment horizontal="center" vertical="center" wrapText="1"/>
    </xf>
    <xf numFmtId="2" fontId="14" fillId="0" borderId="13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2" fontId="14" fillId="0" borderId="10" xfId="54" applyNumberFormat="1" applyFont="1" applyFill="1" applyBorder="1" applyAlignment="1">
      <alignment horizontal="center" vertical="center"/>
      <protection/>
    </xf>
    <xf numFmtId="0" fontId="7" fillId="0" borderId="10" xfId="0" applyFont="1" applyFill="1" applyBorder="1" applyAlignment="1">
      <alignment vertical="center"/>
    </xf>
    <xf numFmtId="0" fontId="7" fillId="0" borderId="10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1" fontId="8" fillId="0" borderId="10" xfId="0" applyNumberFormat="1" applyFont="1" applyFill="1" applyBorder="1" applyAlignment="1">
      <alignment horizontal="center" vertical="center"/>
    </xf>
    <xf numFmtId="2" fontId="14" fillId="0" borderId="10" xfId="0" applyNumberFormat="1" applyFont="1" applyBorder="1" applyAlignment="1">
      <alignment horizontal="center" vertical="center"/>
    </xf>
    <xf numFmtId="16" fontId="7" fillId="0" borderId="10" xfId="0" applyNumberFormat="1" applyFont="1" applyBorder="1" applyAlignment="1">
      <alignment horizontal="center" vertical="center" wrapText="1"/>
    </xf>
    <xf numFmtId="2" fontId="16" fillId="0" borderId="10" xfId="53" applyNumberFormat="1" applyFont="1" applyFill="1" applyBorder="1" applyAlignment="1">
      <alignment horizontal="center" vertical="center"/>
      <protection/>
    </xf>
    <xf numFmtId="0" fontId="3" fillId="0" borderId="10" xfId="0" applyFont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0" fontId="19" fillId="0" borderId="0" xfId="0" applyFont="1" applyBorder="1" applyAlignment="1">
      <alignment horizontal="left"/>
    </xf>
    <xf numFmtId="0" fontId="19" fillId="0" borderId="0" xfId="0" applyFont="1" applyBorder="1" applyAlignment="1">
      <alignment horizontal="center"/>
    </xf>
    <xf numFmtId="0" fontId="20" fillId="0" borderId="0" xfId="0" applyFont="1" applyBorder="1" applyAlignment="1">
      <alignment/>
    </xf>
    <xf numFmtId="0" fontId="20" fillId="0" borderId="0" xfId="0" applyFont="1" applyAlignment="1">
      <alignment/>
    </xf>
    <xf numFmtId="0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14" xfId="0" applyFont="1" applyBorder="1" applyAlignment="1">
      <alignment vertical="center" wrapText="1"/>
    </xf>
    <xf numFmtId="0" fontId="7" fillId="0" borderId="10" xfId="54" applyFont="1" applyBorder="1" applyAlignment="1">
      <alignment horizontal="center" vertical="center" wrapText="1"/>
      <protection/>
    </xf>
    <xf numFmtId="0" fontId="7" fillId="0" borderId="15" xfId="0" applyFont="1" applyFill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left" vertical="center" wrapText="1"/>
    </xf>
    <xf numFmtId="0" fontId="7" fillId="0" borderId="10" xfId="54" applyFont="1" applyBorder="1" applyAlignment="1">
      <alignment horizontal="left" vertical="center" wrapText="1"/>
      <protection/>
    </xf>
    <xf numFmtId="2" fontId="7" fillId="0" borderId="13" xfId="0" applyNumberFormat="1" applyFont="1" applyFill="1" applyBorder="1" applyAlignment="1">
      <alignment horizontal="left" vertical="center" wrapText="1"/>
    </xf>
    <xf numFmtId="2" fontId="14" fillId="0" borderId="10" xfId="0" applyNumberFormat="1" applyFont="1" applyFill="1" applyBorder="1" applyAlignment="1">
      <alignment horizontal="center"/>
    </xf>
    <xf numFmtId="2" fontId="11" fillId="0" borderId="10" xfId="0" applyNumberFormat="1" applyFont="1" applyFill="1" applyBorder="1" applyAlignment="1">
      <alignment horizontal="center" vertical="center" wrapText="1"/>
    </xf>
    <xf numFmtId="2" fontId="9" fillId="0" borderId="10" xfId="0" applyNumberFormat="1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 wrapText="1"/>
    </xf>
    <xf numFmtId="2" fontId="7" fillId="0" borderId="10" xfId="54" applyNumberFormat="1" applyFont="1" applyBorder="1" applyAlignment="1">
      <alignment horizontal="center" vertical="center" wrapText="1"/>
      <protection/>
    </xf>
    <xf numFmtId="2" fontId="11" fillId="0" borderId="10" xfId="54" applyNumberFormat="1" applyFont="1" applyFill="1" applyBorder="1" applyAlignment="1">
      <alignment horizontal="center" vertical="center"/>
      <protection/>
    </xf>
    <xf numFmtId="2" fontId="11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0" fontId="7" fillId="0" borderId="10" xfId="54" applyFont="1" applyFill="1" applyBorder="1" applyAlignment="1">
      <alignment wrapText="1"/>
      <protection/>
    </xf>
    <xf numFmtId="2" fontId="7" fillId="0" borderId="10" xfId="54" applyNumberFormat="1" applyFont="1" applyFill="1" applyBorder="1" applyAlignment="1">
      <alignment horizontal="center" vertical="center" wrapText="1"/>
      <protection/>
    </xf>
    <xf numFmtId="0" fontId="7" fillId="0" borderId="10" xfId="54" applyFont="1" applyBorder="1" applyAlignment="1">
      <alignment vertical="center" wrapText="1"/>
      <protection/>
    </xf>
    <xf numFmtId="0" fontId="3" fillId="0" borderId="10" xfId="0" applyNumberFormat="1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left" wrapText="1"/>
    </xf>
    <xf numFmtId="0" fontId="14" fillId="0" borderId="1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2" fontId="2" fillId="0" borderId="16" xfId="0" applyNumberFormat="1" applyFont="1" applyFill="1" applyBorder="1" applyAlignment="1">
      <alignment horizontal="center"/>
    </xf>
    <xf numFmtId="2" fontId="2" fillId="0" borderId="17" xfId="0" applyNumberFormat="1" applyFont="1" applyFill="1" applyBorder="1" applyAlignment="1">
      <alignment horizontal="center"/>
    </xf>
    <xf numFmtId="2" fontId="2" fillId="0" borderId="18" xfId="0" applyNumberFormat="1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3" fillId="0" borderId="1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2" fontId="13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8" fillId="0" borderId="16" xfId="52" applyFont="1" applyBorder="1" applyAlignment="1">
      <alignment horizontal="center"/>
      <protection/>
    </xf>
    <xf numFmtId="0" fontId="8" fillId="0" borderId="17" xfId="52" applyFont="1" applyBorder="1" applyAlignment="1">
      <alignment horizontal="center"/>
      <protection/>
    </xf>
    <xf numFmtId="0" fontId="8" fillId="0" borderId="18" xfId="52" applyFont="1" applyBorder="1" applyAlignment="1">
      <alignment horizontal="center"/>
      <protection/>
    </xf>
    <xf numFmtId="2" fontId="2" fillId="0" borderId="16" xfId="0" applyNumberFormat="1" applyFont="1" applyBorder="1" applyAlignment="1">
      <alignment horizontal="center"/>
    </xf>
    <xf numFmtId="2" fontId="2" fillId="0" borderId="17" xfId="0" applyNumberFormat="1" applyFont="1" applyBorder="1" applyAlignment="1">
      <alignment horizontal="center"/>
    </xf>
    <xf numFmtId="2" fontId="2" fillId="0" borderId="18" xfId="0" applyNumberFormat="1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Обычный_Лист1_1" xfId="53"/>
    <cellStyle name="Обычный_Лист1_Лист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79</xdr:row>
      <xdr:rowOff>0</xdr:rowOff>
    </xdr:from>
    <xdr:to>
      <xdr:col>2</xdr:col>
      <xdr:colOff>47625</xdr:colOff>
      <xdr:row>86</xdr:row>
      <xdr:rowOff>85725</xdr:rowOff>
    </xdr:to>
    <xdr:pic>
      <xdr:nvPicPr>
        <xdr:cNvPr id="1" name="Picture 1567"/>
        <xdr:cNvPicPr preferRelativeResize="1">
          <a:picLocks noChangeAspect="1"/>
        </xdr:cNvPicPr>
      </xdr:nvPicPr>
      <xdr:blipFill>
        <a:blip r:embed="rId1"/>
        <a:srcRect b="9321"/>
        <a:stretch>
          <a:fillRect/>
        </a:stretch>
      </xdr:blipFill>
      <xdr:spPr>
        <a:xfrm>
          <a:off x="542925" y="13563600"/>
          <a:ext cx="220027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7"/>
  <sheetViews>
    <sheetView tabSelected="1" zoomScalePageLayoutView="0" workbookViewId="0" topLeftCell="A1">
      <selection activeCell="P9" sqref="P9"/>
    </sheetView>
  </sheetViews>
  <sheetFormatPr defaultColWidth="9.00390625" defaultRowHeight="12.75"/>
  <cols>
    <col min="1" max="1" width="7.125" style="1" customWidth="1"/>
    <col min="2" max="2" width="28.25390625" style="1" customWidth="1"/>
    <col min="3" max="4" width="8.125" style="1" customWidth="1"/>
    <col min="5" max="16" width="7.25390625" style="1" customWidth="1"/>
    <col min="17" max="16384" width="9.125" style="1" customWidth="1"/>
  </cols>
  <sheetData>
    <row r="1" spans="1:16" s="80" customFormat="1" ht="13.5" customHeight="1">
      <c r="A1" s="78" t="s">
        <v>49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</row>
    <row r="2" spans="1:16" s="81" customFormat="1" ht="13.5" customHeight="1">
      <c r="A2" s="78" t="s">
        <v>50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</row>
    <row r="3" spans="1:16" ht="13.5" customHeight="1">
      <c r="A3" s="121" t="s">
        <v>114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</row>
    <row r="4" spans="1:16" ht="13.5" customHeight="1">
      <c r="A4" s="121" t="s">
        <v>101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</row>
    <row r="5" spans="1:15" s="3" customFormat="1" ht="15" customHeight="1">
      <c r="A5" s="108"/>
      <c r="B5" s="109" t="s">
        <v>102</v>
      </c>
      <c r="C5" s="110"/>
      <c r="D5" s="110"/>
      <c r="E5" s="110"/>
      <c r="F5" s="110"/>
      <c r="G5" s="110"/>
      <c r="H5" s="110"/>
      <c r="I5" s="110"/>
      <c r="J5" s="110"/>
      <c r="K5" s="4"/>
      <c r="L5" s="1"/>
      <c r="M5" s="107"/>
      <c r="N5" s="107"/>
      <c r="O5" s="107"/>
    </row>
    <row r="6" spans="1:16" s="3" customFormat="1" ht="10.5" customHeight="1">
      <c r="A6" s="119" t="s">
        <v>30</v>
      </c>
      <c r="B6" s="125" t="s">
        <v>19</v>
      </c>
      <c r="C6" s="119" t="s">
        <v>26</v>
      </c>
      <c r="D6" s="123" t="s">
        <v>71</v>
      </c>
      <c r="E6" s="122" t="s">
        <v>27</v>
      </c>
      <c r="F6" s="122"/>
      <c r="G6" s="122"/>
      <c r="H6" s="120" t="s">
        <v>25</v>
      </c>
      <c r="I6" s="119" t="s">
        <v>28</v>
      </c>
      <c r="J6" s="119"/>
      <c r="K6" s="119"/>
      <c r="L6" s="119"/>
      <c r="M6" s="119" t="s">
        <v>29</v>
      </c>
      <c r="N6" s="119"/>
      <c r="O6" s="119"/>
      <c r="P6" s="119"/>
    </row>
    <row r="7" spans="1:16" s="3" customFormat="1" ht="17.25" customHeight="1">
      <c r="A7" s="119"/>
      <c r="B7" s="125"/>
      <c r="C7" s="119"/>
      <c r="D7" s="124"/>
      <c r="E7" s="77" t="s">
        <v>20</v>
      </c>
      <c r="F7" s="77" t="s">
        <v>21</v>
      </c>
      <c r="G7" s="77" t="s">
        <v>22</v>
      </c>
      <c r="H7" s="120"/>
      <c r="I7" s="76" t="s">
        <v>23</v>
      </c>
      <c r="J7" s="76" t="s">
        <v>3</v>
      </c>
      <c r="K7" s="76" t="s">
        <v>2</v>
      </c>
      <c r="L7" s="76" t="s">
        <v>4</v>
      </c>
      <c r="M7" s="76" t="s">
        <v>5</v>
      </c>
      <c r="N7" s="76" t="s">
        <v>6</v>
      </c>
      <c r="O7" s="76" t="s">
        <v>7</v>
      </c>
      <c r="P7" s="76" t="s">
        <v>8</v>
      </c>
    </row>
    <row r="8" spans="1:16" ht="14.25" customHeight="1">
      <c r="A8" s="38"/>
      <c r="B8" s="14" t="s">
        <v>103</v>
      </c>
      <c r="C8" s="57"/>
      <c r="D8" s="57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</row>
    <row r="9" spans="1:16" s="3" customFormat="1" ht="24" customHeight="1">
      <c r="A9" s="104" t="s">
        <v>81</v>
      </c>
      <c r="B9" s="105" t="s">
        <v>82</v>
      </c>
      <c r="C9" s="43">
        <v>100</v>
      </c>
      <c r="D9" s="8">
        <v>4.84</v>
      </c>
      <c r="E9" s="25">
        <v>1.54</v>
      </c>
      <c r="F9" s="25">
        <v>4.7</v>
      </c>
      <c r="G9" s="25">
        <v>8.63</v>
      </c>
      <c r="H9" s="25">
        <v>85.88</v>
      </c>
      <c r="I9" s="25">
        <v>0</v>
      </c>
      <c r="J9" s="25">
        <v>0</v>
      </c>
      <c r="K9" s="25">
        <v>31.44</v>
      </c>
      <c r="L9" s="25">
        <v>0</v>
      </c>
      <c r="M9" s="25">
        <v>53.6</v>
      </c>
      <c r="N9" s="25">
        <v>0</v>
      </c>
      <c r="O9" s="25">
        <v>11.84</v>
      </c>
      <c r="P9" s="25">
        <v>1.18</v>
      </c>
    </row>
    <row r="10" spans="1:16" s="3" customFormat="1" ht="21" customHeight="1">
      <c r="A10" s="63" t="s">
        <v>41</v>
      </c>
      <c r="B10" s="12" t="s">
        <v>74</v>
      </c>
      <c r="C10" s="62" t="s">
        <v>83</v>
      </c>
      <c r="D10" s="9">
        <v>37.16</v>
      </c>
      <c r="E10" s="39">
        <v>13.03</v>
      </c>
      <c r="F10" s="39">
        <v>35.3</v>
      </c>
      <c r="G10" s="39">
        <v>42.43</v>
      </c>
      <c r="H10" s="39">
        <v>539.62</v>
      </c>
      <c r="I10" s="39">
        <v>0.015</v>
      </c>
      <c r="J10" s="39">
        <v>0.1</v>
      </c>
      <c r="K10" s="39">
        <v>0</v>
      </c>
      <c r="L10" s="39">
        <v>1</v>
      </c>
      <c r="M10" s="39">
        <v>26.1</v>
      </c>
      <c r="N10" s="39">
        <v>0.9</v>
      </c>
      <c r="O10" s="39">
        <v>0.15</v>
      </c>
      <c r="P10" s="39">
        <v>1.81</v>
      </c>
    </row>
    <row r="11" spans="1:16" s="18" customFormat="1" ht="14.25" customHeight="1">
      <c r="A11" s="9" t="s">
        <v>57</v>
      </c>
      <c r="B11" s="88" t="s">
        <v>58</v>
      </c>
      <c r="C11" s="71">
        <v>180</v>
      </c>
      <c r="D11" s="9">
        <v>8.42</v>
      </c>
      <c r="E11" s="23">
        <v>4.4</v>
      </c>
      <c r="F11" s="23">
        <v>6.4</v>
      </c>
      <c r="G11" s="23">
        <v>44</v>
      </c>
      <c r="H11" s="23">
        <v>251.6</v>
      </c>
      <c r="I11" s="25">
        <v>0.0255</v>
      </c>
      <c r="J11" s="25">
        <v>2.4</v>
      </c>
      <c r="K11" s="25">
        <v>0</v>
      </c>
      <c r="L11" s="25">
        <v>0.22</v>
      </c>
      <c r="M11" s="24">
        <v>1.6</v>
      </c>
      <c r="N11" s="25">
        <v>73.13</v>
      </c>
      <c r="O11" s="25">
        <v>19.6</v>
      </c>
      <c r="P11" s="25">
        <v>0.63</v>
      </c>
    </row>
    <row r="12" spans="1:16" s="3" customFormat="1" ht="14.25" customHeight="1">
      <c r="A12" s="82" t="s">
        <v>109</v>
      </c>
      <c r="B12" s="67" t="s">
        <v>110</v>
      </c>
      <c r="C12" s="17" t="s">
        <v>35</v>
      </c>
      <c r="D12" s="8">
        <v>6.61</v>
      </c>
      <c r="E12" s="68">
        <v>0.2</v>
      </c>
      <c r="F12" s="68">
        <v>0</v>
      </c>
      <c r="G12" s="68">
        <v>23.3</v>
      </c>
      <c r="H12" s="68">
        <v>94</v>
      </c>
      <c r="I12" s="68">
        <v>0.1</v>
      </c>
      <c r="J12" s="68">
        <v>0</v>
      </c>
      <c r="K12" s="68">
        <v>4.5</v>
      </c>
      <c r="L12" s="68">
        <v>0</v>
      </c>
      <c r="M12" s="68">
        <v>1.15</v>
      </c>
      <c r="N12" s="68">
        <v>0</v>
      </c>
      <c r="O12" s="68">
        <v>0</v>
      </c>
      <c r="P12" s="68">
        <v>0.48</v>
      </c>
    </row>
    <row r="13" spans="1:16" s="53" customFormat="1" ht="14.25" customHeight="1">
      <c r="A13" s="70"/>
      <c r="B13" s="69" t="s">
        <v>51</v>
      </c>
      <c r="C13" s="7" t="s">
        <v>75</v>
      </c>
      <c r="D13" s="8">
        <v>1.35</v>
      </c>
      <c r="E13" s="23">
        <v>1.51</v>
      </c>
      <c r="F13" s="23">
        <v>0.23</v>
      </c>
      <c r="G13" s="23">
        <v>8.12</v>
      </c>
      <c r="H13" s="23">
        <v>40.6</v>
      </c>
      <c r="I13" s="25">
        <v>0.023</v>
      </c>
      <c r="J13" s="25">
        <v>0</v>
      </c>
      <c r="K13" s="25">
        <v>0</v>
      </c>
      <c r="L13" s="25">
        <v>0.232</v>
      </c>
      <c r="M13" s="25">
        <v>5.45</v>
      </c>
      <c r="N13" s="25">
        <v>24.48</v>
      </c>
      <c r="O13" s="25">
        <v>7.31</v>
      </c>
      <c r="P13" s="25">
        <v>0.6</v>
      </c>
    </row>
    <row r="14" spans="1:16" s="18" customFormat="1" ht="14.25" customHeight="1">
      <c r="A14" s="70"/>
      <c r="B14" s="69" t="s">
        <v>32</v>
      </c>
      <c r="C14" s="7" t="s">
        <v>33</v>
      </c>
      <c r="D14" s="9">
        <v>2.15</v>
      </c>
      <c r="E14" s="32">
        <v>2.28</v>
      </c>
      <c r="F14" s="32">
        <v>0.24</v>
      </c>
      <c r="G14" s="32">
        <v>14.76</v>
      </c>
      <c r="H14" s="32">
        <v>71</v>
      </c>
      <c r="I14" s="30">
        <v>0.033</v>
      </c>
      <c r="J14" s="30">
        <v>0</v>
      </c>
      <c r="K14" s="30">
        <v>0</v>
      </c>
      <c r="L14" s="30">
        <v>0.33</v>
      </c>
      <c r="M14" s="30">
        <v>6</v>
      </c>
      <c r="N14" s="30">
        <v>19.5</v>
      </c>
      <c r="O14" s="30">
        <v>4.2</v>
      </c>
      <c r="P14" s="30">
        <v>0.33</v>
      </c>
    </row>
    <row r="15" spans="1:16" s="21" customFormat="1" ht="14.25" customHeight="1">
      <c r="A15" s="28"/>
      <c r="B15" s="86"/>
      <c r="C15" s="34"/>
      <c r="D15" s="96">
        <f>SUM(D9:D14)</f>
        <v>60.53</v>
      </c>
      <c r="E15" s="96">
        <f>SUM(E9:E14)</f>
        <v>22.96</v>
      </c>
      <c r="F15" s="96">
        <f aca="true" t="shared" si="0" ref="F15:P15">SUM(F9:F14)</f>
        <v>46.87</v>
      </c>
      <c r="G15" s="96">
        <f t="shared" si="0"/>
        <v>141.24</v>
      </c>
      <c r="H15" s="96">
        <f t="shared" si="0"/>
        <v>1082.7</v>
      </c>
      <c r="I15" s="96">
        <f t="shared" si="0"/>
        <v>0.1965</v>
      </c>
      <c r="J15" s="96">
        <f t="shared" si="0"/>
        <v>2.5</v>
      </c>
      <c r="K15" s="96">
        <f t="shared" si="0"/>
        <v>35.94</v>
      </c>
      <c r="L15" s="96">
        <f t="shared" si="0"/>
        <v>1.782</v>
      </c>
      <c r="M15" s="96">
        <f t="shared" si="0"/>
        <v>93.9</v>
      </c>
      <c r="N15" s="96">
        <f t="shared" si="0"/>
        <v>118.01</v>
      </c>
      <c r="O15" s="96">
        <f t="shared" si="0"/>
        <v>43.10000000000001</v>
      </c>
      <c r="P15" s="96">
        <f t="shared" si="0"/>
        <v>5.029999999999999</v>
      </c>
    </row>
    <row r="16" spans="1:16" s="3" customFormat="1" ht="14.25" customHeight="1">
      <c r="A16" s="38"/>
      <c r="B16" s="14" t="s">
        <v>104</v>
      </c>
      <c r="C16" s="5"/>
      <c r="D16" s="93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</row>
    <row r="17" spans="1:16" ht="14.25" customHeight="1">
      <c r="A17" s="82"/>
      <c r="B17" s="27" t="s">
        <v>36</v>
      </c>
      <c r="C17" s="19">
        <v>163</v>
      </c>
      <c r="D17" s="8">
        <v>12.64</v>
      </c>
      <c r="E17" s="25">
        <v>0.65</v>
      </c>
      <c r="F17" s="25">
        <v>0</v>
      </c>
      <c r="G17" s="25">
        <v>15.97</v>
      </c>
      <c r="H17" s="25">
        <v>71.72</v>
      </c>
      <c r="I17" s="25">
        <v>0.027</v>
      </c>
      <c r="J17" s="25">
        <v>0</v>
      </c>
      <c r="K17" s="25">
        <v>16.3</v>
      </c>
      <c r="L17" s="25">
        <v>0.147</v>
      </c>
      <c r="M17" s="25">
        <v>16</v>
      </c>
      <c r="N17" s="25">
        <v>11</v>
      </c>
      <c r="O17" s="25">
        <v>9</v>
      </c>
      <c r="P17" s="25">
        <v>0.2</v>
      </c>
    </row>
    <row r="18" spans="1:16" ht="14.25" customHeight="1">
      <c r="A18" s="84" t="s">
        <v>52</v>
      </c>
      <c r="B18" s="12" t="s">
        <v>53</v>
      </c>
      <c r="C18" s="19">
        <v>100</v>
      </c>
      <c r="D18" s="8">
        <v>4.36</v>
      </c>
      <c r="E18" s="25">
        <v>1</v>
      </c>
      <c r="F18" s="25">
        <v>0.1</v>
      </c>
      <c r="G18" s="25">
        <v>11.6</v>
      </c>
      <c r="H18" s="25">
        <v>50</v>
      </c>
      <c r="I18" s="25">
        <v>0.03</v>
      </c>
      <c r="J18" s="25">
        <v>0</v>
      </c>
      <c r="K18" s="25">
        <v>4.8</v>
      </c>
      <c r="L18" s="25">
        <v>0.04</v>
      </c>
      <c r="M18" s="25">
        <v>26.1</v>
      </c>
      <c r="N18" s="25">
        <v>23.67</v>
      </c>
      <c r="O18" s="25">
        <v>36.48</v>
      </c>
      <c r="P18" s="25">
        <v>0.68</v>
      </c>
    </row>
    <row r="19" spans="1:16" ht="24.75" customHeight="1">
      <c r="A19" s="55" t="s">
        <v>40</v>
      </c>
      <c r="B19" s="12" t="s">
        <v>63</v>
      </c>
      <c r="C19" s="19" t="s">
        <v>73</v>
      </c>
      <c r="D19" s="8">
        <v>31.48</v>
      </c>
      <c r="E19" s="23">
        <v>18.9</v>
      </c>
      <c r="F19" s="23">
        <v>14.7</v>
      </c>
      <c r="G19" s="23">
        <v>4.6</v>
      </c>
      <c r="H19" s="23">
        <v>227</v>
      </c>
      <c r="I19" s="23">
        <v>0.09</v>
      </c>
      <c r="J19" s="23">
        <v>0.03</v>
      </c>
      <c r="K19" s="23">
        <v>1.18</v>
      </c>
      <c r="L19" s="23">
        <v>0.25</v>
      </c>
      <c r="M19" s="23">
        <v>9</v>
      </c>
      <c r="N19" s="23">
        <v>181</v>
      </c>
      <c r="O19" s="23">
        <v>24</v>
      </c>
      <c r="P19" s="23">
        <v>1.4</v>
      </c>
    </row>
    <row r="20" spans="1:16" ht="14.25" customHeight="1">
      <c r="A20" s="62" t="s">
        <v>37</v>
      </c>
      <c r="B20" s="12" t="s">
        <v>38</v>
      </c>
      <c r="C20" s="33">
        <v>180</v>
      </c>
      <c r="D20" s="9">
        <v>6.49</v>
      </c>
      <c r="E20" s="39">
        <v>6.66</v>
      </c>
      <c r="F20" s="39">
        <v>6.14</v>
      </c>
      <c r="G20" s="39">
        <v>36.3</v>
      </c>
      <c r="H20" s="39">
        <v>227.2</v>
      </c>
      <c r="I20" s="39">
        <v>0.11</v>
      </c>
      <c r="J20" s="39">
        <v>0</v>
      </c>
      <c r="K20" s="39">
        <v>0</v>
      </c>
      <c r="L20" s="39">
        <v>1.43</v>
      </c>
      <c r="M20" s="39">
        <v>23.76</v>
      </c>
      <c r="N20" s="46">
        <v>35.6</v>
      </c>
      <c r="O20" s="39">
        <v>10.65</v>
      </c>
      <c r="P20" s="39">
        <v>0.43</v>
      </c>
    </row>
    <row r="21" spans="1:16" s="53" customFormat="1" ht="14.25" customHeight="1">
      <c r="A21" s="62" t="s">
        <v>59</v>
      </c>
      <c r="B21" s="89" t="s">
        <v>60</v>
      </c>
      <c r="C21" s="43" t="s">
        <v>61</v>
      </c>
      <c r="D21" s="95">
        <v>2.24</v>
      </c>
      <c r="E21" s="30">
        <v>0.3</v>
      </c>
      <c r="F21" s="30">
        <v>0</v>
      </c>
      <c r="G21" s="30">
        <v>15.2</v>
      </c>
      <c r="H21" s="30">
        <v>60</v>
      </c>
      <c r="I21" s="30">
        <v>0</v>
      </c>
      <c r="J21" s="30">
        <v>0</v>
      </c>
      <c r="K21" s="30">
        <v>2.83</v>
      </c>
      <c r="L21" s="30">
        <v>0</v>
      </c>
      <c r="M21" s="30">
        <v>5.25</v>
      </c>
      <c r="N21" s="30">
        <v>8.25</v>
      </c>
      <c r="O21" s="30">
        <v>4.4</v>
      </c>
      <c r="P21" s="30">
        <v>0.3</v>
      </c>
    </row>
    <row r="22" spans="1:16" s="53" customFormat="1" ht="12.75" customHeight="1">
      <c r="A22" s="70"/>
      <c r="B22" s="69" t="s">
        <v>51</v>
      </c>
      <c r="C22" s="7" t="s">
        <v>75</v>
      </c>
      <c r="D22" s="8">
        <v>1.35</v>
      </c>
      <c r="E22" s="23">
        <v>1.51</v>
      </c>
      <c r="F22" s="23">
        <v>0.23</v>
      </c>
      <c r="G22" s="23">
        <v>8.12</v>
      </c>
      <c r="H22" s="23">
        <v>40.6</v>
      </c>
      <c r="I22" s="25">
        <v>0.023</v>
      </c>
      <c r="J22" s="25">
        <v>0</v>
      </c>
      <c r="K22" s="25">
        <v>0</v>
      </c>
      <c r="L22" s="25">
        <v>0.232</v>
      </c>
      <c r="M22" s="25">
        <v>5.45</v>
      </c>
      <c r="N22" s="25">
        <v>24.48</v>
      </c>
      <c r="O22" s="25">
        <v>7.31</v>
      </c>
      <c r="P22" s="25">
        <v>0.6</v>
      </c>
    </row>
    <row r="23" spans="1:16" s="18" customFormat="1" ht="14.25" customHeight="1">
      <c r="A23" s="70"/>
      <c r="B23" s="69" t="s">
        <v>32</v>
      </c>
      <c r="C23" s="7" t="s">
        <v>33</v>
      </c>
      <c r="D23" s="9">
        <v>2.15</v>
      </c>
      <c r="E23" s="32">
        <v>2.28</v>
      </c>
      <c r="F23" s="32">
        <v>0.24</v>
      </c>
      <c r="G23" s="32">
        <v>14.76</v>
      </c>
      <c r="H23" s="32">
        <v>71</v>
      </c>
      <c r="I23" s="30">
        <v>0.033</v>
      </c>
      <c r="J23" s="30">
        <v>0</v>
      </c>
      <c r="K23" s="30">
        <v>0</v>
      </c>
      <c r="L23" s="30">
        <v>0.33</v>
      </c>
      <c r="M23" s="30">
        <v>6</v>
      </c>
      <c r="N23" s="30">
        <v>19.5</v>
      </c>
      <c r="O23" s="30">
        <v>4.2</v>
      </c>
      <c r="P23" s="30">
        <v>0.33</v>
      </c>
    </row>
    <row r="24" spans="1:16" s="2" customFormat="1" ht="14.25" customHeight="1">
      <c r="A24" s="28"/>
      <c r="B24" s="86"/>
      <c r="C24" s="34"/>
      <c r="D24" s="96">
        <f>SUM(D17:D23)</f>
        <v>60.71000000000001</v>
      </c>
      <c r="E24" s="96">
        <f aca="true" t="shared" si="1" ref="E24:P24">SUM(E17:E23)</f>
        <v>31.3</v>
      </c>
      <c r="F24" s="96">
        <f t="shared" si="1"/>
        <v>21.409999999999997</v>
      </c>
      <c r="G24" s="96">
        <f t="shared" si="1"/>
        <v>106.55000000000001</v>
      </c>
      <c r="H24" s="96">
        <f t="shared" si="1"/>
        <v>747.5200000000001</v>
      </c>
      <c r="I24" s="96">
        <f t="shared" si="1"/>
        <v>0.31300000000000006</v>
      </c>
      <c r="J24" s="96">
        <f t="shared" si="1"/>
        <v>0.03</v>
      </c>
      <c r="K24" s="96">
        <f t="shared" si="1"/>
        <v>25.11</v>
      </c>
      <c r="L24" s="96">
        <f t="shared" si="1"/>
        <v>2.4290000000000003</v>
      </c>
      <c r="M24" s="96">
        <f t="shared" si="1"/>
        <v>91.56</v>
      </c>
      <c r="N24" s="96">
        <f t="shared" si="1"/>
        <v>303.5</v>
      </c>
      <c r="O24" s="96">
        <f t="shared" si="1"/>
        <v>96.04</v>
      </c>
      <c r="P24" s="96">
        <f t="shared" si="1"/>
        <v>3.9400000000000004</v>
      </c>
    </row>
    <row r="25" spans="1:16" ht="14.25" customHeight="1">
      <c r="A25" s="22"/>
      <c r="B25" s="14" t="s">
        <v>105</v>
      </c>
      <c r="C25" s="19"/>
      <c r="D25" s="8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</row>
    <row r="26" spans="1:16" ht="12.75" customHeight="1">
      <c r="A26" s="66"/>
      <c r="B26" s="88" t="s">
        <v>45</v>
      </c>
      <c r="C26" s="43">
        <v>180</v>
      </c>
      <c r="D26" s="98">
        <v>18.27</v>
      </c>
      <c r="E26" s="25">
        <v>2.7</v>
      </c>
      <c r="F26" s="25">
        <v>0</v>
      </c>
      <c r="G26" s="25">
        <v>37.8</v>
      </c>
      <c r="H26" s="25">
        <v>171</v>
      </c>
      <c r="I26" s="25">
        <v>0.06</v>
      </c>
      <c r="J26" s="25">
        <v>0</v>
      </c>
      <c r="K26" s="25">
        <v>18</v>
      </c>
      <c r="L26" s="25">
        <v>0.6</v>
      </c>
      <c r="M26" s="24">
        <v>12</v>
      </c>
      <c r="N26" s="25">
        <v>30</v>
      </c>
      <c r="O26" s="25">
        <v>63</v>
      </c>
      <c r="P26" s="25">
        <v>0.9</v>
      </c>
    </row>
    <row r="27" spans="1:16" ht="14.25" customHeight="1">
      <c r="A27" s="74" t="s">
        <v>78</v>
      </c>
      <c r="B27" s="12" t="s">
        <v>62</v>
      </c>
      <c r="C27" s="56">
        <v>100</v>
      </c>
      <c r="D27" s="8">
        <v>9.53</v>
      </c>
      <c r="E27" s="23">
        <v>0.8</v>
      </c>
      <c r="F27" s="23">
        <v>6.48</v>
      </c>
      <c r="G27" s="23">
        <v>3.56</v>
      </c>
      <c r="H27" s="23">
        <v>77.7</v>
      </c>
      <c r="I27" s="25">
        <v>0.03</v>
      </c>
      <c r="J27" s="25">
        <v>0</v>
      </c>
      <c r="K27" s="25">
        <v>3.44</v>
      </c>
      <c r="L27" s="25">
        <v>0</v>
      </c>
      <c r="M27" s="25">
        <v>21.85</v>
      </c>
      <c r="N27" s="25">
        <v>40.02</v>
      </c>
      <c r="O27" s="25">
        <v>13.3</v>
      </c>
      <c r="P27" s="25">
        <v>0.57</v>
      </c>
    </row>
    <row r="28" spans="1:16" s="59" customFormat="1" ht="12" customHeight="1">
      <c r="A28" s="62" t="s">
        <v>44</v>
      </c>
      <c r="B28" s="27" t="s">
        <v>56</v>
      </c>
      <c r="C28" s="17" t="s">
        <v>84</v>
      </c>
      <c r="D28" s="8">
        <v>32.07</v>
      </c>
      <c r="E28" s="23">
        <v>21.07</v>
      </c>
      <c r="F28" s="23">
        <v>7.58</v>
      </c>
      <c r="G28" s="23">
        <v>9.77</v>
      </c>
      <c r="H28" s="23">
        <v>191.5</v>
      </c>
      <c r="I28" s="23">
        <v>0.08</v>
      </c>
      <c r="J28" s="23">
        <v>0.37</v>
      </c>
      <c r="K28" s="23">
        <v>3.46</v>
      </c>
      <c r="L28" s="23">
        <v>1.97</v>
      </c>
      <c r="M28" s="23">
        <v>49.9</v>
      </c>
      <c r="N28" s="23">
        <v>35.9</v>
      </c>
      <c r="O28" s="23">
        <v>35.65</v>
      </c>
      <c r="P28" s="23">
        <v>1.07</v>
      </c>
    </row>
    <row r="29" spans="1:16" s="61" customFormat="1" ht="14.25" customHeight="1">
      <c r="A29" s="83" t="s">
        <v>34</v>
      </c>
      <c r="B29" s="12" t="s">
        <v>39</v>
      </c>
      <c r="C29" s="56">
        <v>180</v>
      </c>
      <c r="D29" s="94">
        <v>12.19</v>
      </c>
      <c r="E29" s="39">
        <v>3.6</v>
      </c>
      <c r="F29" s="39">
        <v>5.7</v>
      </c>
      <c r="G29" s="39">
        <v>24.5</v>
      </c>
      <c r="H29" s="39">
        <v>160</v>
      </c>
      <c r="I29" s="44">
        <v>0.19</v>
      </c>
      <c r="J29" s="44">
        <v>0</v>
      </c>
      <c r="K29" s="44">
        <v>21.7</v>
      </c>
      <c r="L29" s="44">
        <v>0.44</v>
      </c>
      <c r="M29" s="44">
        <v>48.3</v>
      </c>
      <c r="N29" s="45">
        <f>M29*1.5</f>
        <v>72.44999999999999</v>
      </c>
      <c r="O29" s="44">
        <v>33.3</v>
      </c>
      <c r="P29" s="44">
        <v>1.23</v>
      </c>
    </row>
    <row r="30" spans="1:16" ht="25.5" customHeight="1">
      <c r="A30" s="62" t="s">
        <v>76</v>
      </c>
      <c r="B30" s="100" t="s">
        <v>111</v>
      </c>
      <c r="C30" s="99" t="s">
        <v>77</v>
      </c>
      <c r="D30" s="8">
        <v>7.73</v>
      </c>
      <c r="E30" s="30">
        <v>0.18</v>
      </c>
      <c r="F30" s="30">
        <v>0</v>
      </c>
      <c r="G30" s="30">
        <v>22.7</v>
      </c>
      <c r="H30" s="30">
        <v>92.54</v>
      </c>
      <c r="I30" s="30">
        <v>0</v>
      </c>
      <c r="J30" s="30">
        <v>0</v>
      </c>
      <c r="K30" s="30">
        <v>0.1</v>
      </c>
      <c r="L30" s="30">
        <v>0</v>
      </c>
      <c r="M30" s="30">
        <v>19</v>
      </c>
      <c r="N30" s="30">
        <v>8.25</v>
      </c>
      <c r="O30" s="30">
        <v>18</v>
      </c>
      <c r="P30" s="30">
        <v>0.2</v>
      </c>
    </row>
    <row r="31" spans="1:16" s="53" customFormat="1" ht="14.25" customHeight="1">
      <c r="A31" s="70"/>
      <c r="B31" s="69" t="s">
        <v>51</v>
      </c>
      <c r="C31" s="7" t="s">
        <v>75</v>
      </c>
      <c r="D31" s="8">
        <v>1.35</v>
      </c>
      <c r="E31" s="23">
        <v>1.51</v>
      </c>
      <c r="F31" s="23">
        <v>0.23</v>
      </c>
      <c r="G31" s="23">
        <v>8.12</v>
      </c>
      <c r="H31" s="23">
        <v>40.6</v>
      </c>
      <c r="I31" s="25">
        <v>0.023</v>
      </c>
      <c r="J31" s="25">
        <v>0</v>
      </c>
      <c r="K31" s="25">
        <v>0</v>
      </c>
      <c r="L31" s="25">
        <v>0.232</v>
      </c>
      <c r="M31" s="25">
        <v>5.45</v>
      </c>
      <c r="N31" s="25">
        <v>24.48</v>
      </c>
      <c r="O31" s="25">
        <v>7.31</v>
      </c>
      <c r="P31" s="25">
        <v>0.6</v>
      </c>
    </row>
    <row r="32" spans="1:16" s="18" customFormat="1" ht="14.25" customHeight="1">
      <c r="A32" s="70"/>
      <c r="B32" s="69" t="s">
        <v>32</v>
      </c>
      <c r="C32" s="7" t="s">
        <v>33</v>
      </c>
      <c r="D32" s="9">
        <v>2.15</v>
      </c>
      <c r="E32" s="32">
        <v>2.28</v>
      </c>
      <c r="F32" s="32">
        <v>0.24</v>
      </c>
      <c r="G32" s="32">
        <v>14.76</v>
      </c>
      <c r="H32" s="32">
        <v>71</v>
      </c>
      <c r="I32" s="30">
        <v>0.033</v>
      </c>
      <c r="J32" s="30">
        <v>0</v>
      </c>
      <c r="K32" s="30">
        <v>0</v>
      </c>
      <c r="L32" s="30">
        <v>0.33</v>
      </c>
      <c r="M32" s="30">
        <v>6</v>
      </c>
      <c r="N32" s="30">
        <v>19.5</v>
      </c>
      <c r="O32" s="30">
        <v>4.2</v>
      </c>
      <c r="P32" s="30">
        <v>0.33</v>
      </c>
    </row>
    <row r="33" spans="1:16" ht="14.25" customHeight="1">
      <c r="A33" s="28"/>
      <c r="B33" s="86"/>
      <c r="C33" s="34"/>
      <c r="D33" s="96">
        <f>SUM(D26:D32)</f>
        <v>83.29</v>
      </c>
      <c r="E33" s="37">
        <f>SUM(E26:E32)</f>
        <v>32.14</v>
      </c>
      <c r="F33" s="37">
        <f aca="true" t="shared" si="2" ref="F33:P33">SUM(F26:F32)</f>
        <v>20.23</v>
      </c>
      <c r="G33" s="37">
        <f t="shared" si="2"/>
        <v>121.21000000000001</v>
      </c>
      <c r="H33" s="37">
        <f t="shared" si="2"/>
        <v>804.34</v>
      </c>
      <c r="I33" s="37">
        <f t="shared" si="2"/>
        <v>0.41600000000000004</v>
      </c>
      <c r="J33" s="37">
        <f t="shared" si="2"/>
        <v>0.37</v>
      </c>
      <c r="K33" s="37">
        <f t="shared" si="2"/>
        <v>46.7</v>
      </c>
      <c r="L33" s="37">
        <f t="shared" si="2"/>
        <v>3.572</v>
      </c>
      <c r="M33" s="37">
        <f t="shared" si="2"/>
        <v>162.5</v>
      </c>
      <c r="N33" s="37">
        <f t="shared" si="2"/>
        <v>230.6</v>
      </c>
      <c r="O33" s="37">
        <f t="shared" si="2"/>
        <v>174.76</v>
      </c>
      <c r="P33" s="37">
        <f t="shared" si="2"/>
        <v>4.9</v>
      </c>
    </row>
    <row r="34" spans="1:16" s="2" customFormat="1" ht="14.25" customHeight="1">
      <c r="A34" s="22"/>
      <c r="B34" s="14" t="s">
        <v>106</v>
      </c>
      <c r="C34" s="17"/>
      <c r="D34" s="8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</row>
    <row r="35" spans="1:16" ht="14.25" customHeight="1">
      <c r="A35" s="58"/>
      <c r="B35" s="85" t="s">
        <v>54</v>
      </c>
      <c r="C35" s="72">
        <v>75</v>
      </c>
      <c r="D35" s="9">
        <v>8.31</v>
      </c>
      <c r="E35" s="23">
        <v>0.6</v>
      </c>
      <c r="F35" s="73">
        <v>0</v>
      </c>
      <c r="G35" s="73">
        <v>1.35</v>
      </c>
      <c r="H35" s="54">
        <v>7.5</v>
      </c>
      <c r="I35" s="25">
        <v>0.03</v>
      </c>
      <c r="J35" s="25">
        <v>0</v>
      </c>
      <c r="K35" s="25">
        <v>4.38</v>
      </c>
      <c r="L35" s="25">
        <v>0</v>
      </c>
      <c r="M35" s="25">
        <v>12.8</v>
      </c>
      <c r="N35" s="25">
        <v>0</v>
      </c>
      <c r="O35" s="25">
        <v>0</v>
      </c>
      <c r="P35" s="25">
        <v>0.38</v>
      </c>
    </row>
    <row r="36" spans="1:16" ht="14.25" customHeight="1">
      <c r="A36" s="55" t="s">
        <v>64</v>
      </c>
      <c r="B36" s="88" t="s">
        <v>65</v>
      </c>
      <c r="C36" s="56" t="s">
        <v>48</v>
      </c>
      <c r="D36" s="94">
        <v>28.88</v>
      </c>
      <c r="E36" s="25">
        <v>37.5</v>
      </c>
      <c r="F36" s="25">
        <v>15.5</v>
      </c>
      <c r="G36" s="25">
        <v>59</v>
      </c>
      <c r="H36" s="25">
        <v>525</v>
      </c>
      <c r="I36" s="25">
        <v>0.6</v>
      </c>
      <c r="J36" s="25">
        <v>0.02</v>
      </c>
      <c r="K36" s="25">
        <v>3.7</v>
      </c>
      <c r="L36" s="25">
        <v>3.9</v>
      </c>
      <c r="M36" s="25">
        <v>30.98</v>
      </c>
      <c r="N36" s="25">
        <v>215.1</v>
      </c>
      <c r="O36" s="25">
        <v>40.21</v>
      </c>
      <c r="P36" s="25">
        <v>2.05</v>
      </c>
    </row>
    <row r="37" spans="1:16" s="53" customFormat="1" ht="24" customHeight="1">
      <c r="A37" s="106" t="s">
        <v>86</v>
      </c>
      <c r="B37" s="89" t="s">
        <v>112</v>
      </c>
      <c r="C37" s="43" t="s">
        <v>113</v>
      </c>
      <c r="D37" s="101">
        <v>11.8</v>
      </c>
      <c r="E37" s="30">
        <v>6.16</v>
      </c>
      <c r="F37" s="30">
        <v>5.87</v>
      </c>
      <c r="G37" s="30">
        <v>44.4</v>
      </c>
      <c r="H37" s="30">
        <v>262.5</v>
      </c>
      <c r="I37" s="30">
        <v>0.09</v>
      </c>
      <c r="J37" s="30">
        <v>0.46</v>
      </c>
      <c r="K37" s="30">
        <v>1.33</v>
      </c>
      <c r="L37" s="30">
        <v>0</v>
      </c>
      <c r="M37" s="30">
        <v>155.75</v>
      </c>
      <c r="N37" s="30">
        <v>191</v>
      </c>
      <c r="O37" s="30">
        <v>19.7</v>
      </c>
      <c r="P37" s="30">
        <v>1.13</v>
      </c>
    </row>
    <row r="38" spans="1:16" s="53" customFormat="1" ht="14.25" customHeight="1">
      <c r="A38" s="70"/>
      <c r="B38" s="69" t="s">
        <v>51</v>
      </c>
      <c r="C38" s="7" t="s">
        <v>75</v>
      </c>
      <c r="D38" s="8">
        <v>1.35</v>
      </c>
      <c r="E38" s="23">
        <v>1.51</v>
      </c>
      <c r="F38" s="23">
        <v>0.23</v>
      </c>
      <c r="G38" s="23">
        <v>8.12</v>
      </c>
      <c r="H38" s="23">
        <v>40.6</v>
      </c>
      <c r="I38" s="25">
        <v>0.023</v>
      </c>
      <c r="J38" s="25">
        <v>0</v>
      </c>
      <c r="K38" s="25">
        <v>0</v>
      </c>
      <c r="L38" s="25">
        <v>0.232</v>
      </c>
      <c r="M38" s="25">
        <v>5.45</v>
      </c>
      <c r="N38" s="25">
        <v>24.48</v>
      </c>
      <c r="O38" s="25">
        <v>7.31</v>
      </c>
      <c r="P38" s="25">
        <v>0.6</v>
      </c>
    </row>
    <row r="39" spans="1:16" s="18" customFormat="1" ht="14.25" customHeight="1">
      <c r="A39" s="70"/>
      <c r="B39" s="69" t="s">
        <v>32</v>
      </c>
      <c r="C39" s="7" t="s">
        <v>33</v>
      </c>
      <c r="D39" s="9">
        <v>2.15</v>
      </c>
      <c r="E39" s="32">
        <v>2.28</v>
      </c>
      <c r="F39" s="32">
        <v>0.24</v>
      </c>
      <c r="G39" s="32">
        <v>14.76</v>
      </c>
      <c r="H39" s="32">
        <v>71</v>
      </c>
      <c r="I39" s="30">
        <v>0.033</v>
      </c>
      <c r="J39" s="30">
        <v>0</v>
      </c>
      <c r="K39" s="30">
        <v>0</v>
      </c>
      <c r="L39" s="30">
        <v>0.33</v>
      </c>
      <c r="M39" s="30">
        <v>6</v>
      </c>
      <c r="N39" s="30">
        <v>19.5</v>
      </c>
      <c r="O39" s="30">
        <v>4.2</v>
      </c>
      <c r="P39" s="30">
        <v>0.33</v>
      </c>
    </row>
    <row r="40" spans="1:16" s="3" customFormat="1" ht="14.25" customHeight="1">
      <c r="A40" s="22"/>
      <c r="B40" s="83"/>
      <c r="C40" s="19"/>
      <c r="D40" s="92">
        <f>SUM(D35:D39)</f>
        <v>52.489999999999995</v>
      </c>
      <c r="E40" s="31">
        <f>SUM(E35:E39)</f>
        <v>48.050000000000004</v>
      </c>
      <c r="F40" s="31">
        <f aca="true" t="shared" si="3" ref="F40:P40">SUM(F35:F39)</f>
        <v>21.84</v>
      </c>
      <c r="G40" s="31">
        <f t="shared" si="3"/>
        <v>127.63000000000001</v>
      </c>
      <c r="H40" s="31">
        <f t="shared" si="3"/>
        <v>906.6</v>
      </c>
      <c r="I40" s="31">
        <f t="shared" si="3"/>
        <v>0.776</v>
      </c>
      <c r="J40" s="31">
        <f t="shared" si="3"/>
        <v>0.48000000000000004</v>
      </c>
      <c r="K40" s="31">
        <f t="shared" si="3"/>
        <v>9.41</v>
      </c>
      <c r="L40" s="31">
        <f t="shared" si="3"/>
        <v>4.462</v>
      </c>
      <c r="M40" s="31">
        <f t="shared" si="3"/>
        <v>210.98</v>
      </c>
      <c r="N40" s="31">
        <f t="shared" si="3"/>
        <v>450.08000000000004</v>
      </c>
      <c r="O40" s="31">
        <f t="shared" si="3"/>
        <v>71.42</v>
      </c>
      <c r="P40" s="31">
        <f t="shared" si="3"/>
        <v>4.489999999999999</v>
      </c>
    </row>
    <row r="41" spans="1:16" s="18" customFormat="1" ht="14.25" customHeight="1">
      <c r="A41" s="22"/>
      <c r="B41" s="14" t="s">
        <v>107</v>
      </c>
      <c r="C41" s="17"/>
      <c r="D41" s="92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</row>
    <row r="42" spans="1:16" ht="14.25" customHeight="1">
      <c r="A42" s="82"/>
      <c r="B42" s="27" t="s">
        <v>36</v>
      </c>
      <c r="C42" s="19">
        <v>163</v>
      </c>
      <c r="D42" s="8">
        <v>12.64</v>
      </c>
      <c r="E42" s="25">
        <v>0.65</v>
      </c>
      <c r="F42" s="25">
        <v>0</v>
      </c>
      <c r="G42" s="25">
        <v>15.97</v>
      </c>
      <c r="H42" s="25">
        <v>71.72</v>
      </c>
      <c r="I42" s="25">
        <v>0.027</v>
      </c>
      <c r="J42" s="25">
        <v>0</v>
      </c>
      <c r="K42" s="25">
        <v>16.3</v>
      </c>
      <c r="L42" s="25">
        <v>0.147</v>
      </c>
      <c r="M42" s="25">
        <v>16</v>
      </c>
      <c r="N42" s="25">
        <v>11</v>
      </c>
      <c r="O42" s="25">
        <v>9</v>
      </c>
      <c r="P42" s="25">
        <v>0.2</v>
      </c>
    </row>
    <row r="43" spans="1:16" ht="12" customHeight="1">
      <c r="A43" s="103"/>
      <c r="B43" s="88" t="s">
        <v>80</v>
      </c>
      <c r="C43" s="7" t="s">
        <v>85</v>
      </c>
      <c r="D43" s="8">
        <v>7.01</v>
      </c>
      <c r="E43" s="65">
        <v>0.42</v>
      </c>
      <c r="F43" s="65">
        <v>0</v>
      </c>
      <c r="G43" s="65">
        <v>1.08</v>
      </c>
      <c r="H43" s="65">
        <v>6</v>
      </c>
      <c r="I43" s="65">
        <v>0.02</v>
      </c>
      <c r="J43" s="65">
        <v>0</v>
      </c>
      <c r="K43" s="65">
        <v>4.2</v>
      </c>
      <c r="L43" s="65">
        <v>0</v>
      </c>
      <c r="M43" s="65">
        <v>10.2</v>
      </c>
      <c r="N43" s="65">
        <v>0</v>
      </c>
      <c r="O43" s="65">
        <v>0</v>
      </c>
      <c r="P43" s="65">
        <v>0.3</v>
      </c>
    </row>
    <row r="44" spans="1:16" s="18" customFormat="1" ht="12.75" customHeight="1">
      <c r="A44" s="87" t="s">
        <v>46</v>
      </c>
      <c r="B44" s="90" t="s">
        <v>47</v>
      </c>
      <c r="C44" s="64" t="s">
        <v>42</v>
      </c>
      <c r="D44" s="9">
        <v>45.71</v>
      </c>
      <c r="E44" s="65">
        <v>15.3</v>
      </c>
      <c r="F44" s="65">
        <v>5.9</v>
      </c>
      <c r="G44" s="65">
        <v>3.9</v>
      </c>
      <c r="H44" s="65">
        <v>132</v>
      </c>
      <c r="I44" s="65">
        <v>0.09</v>
      </c>
      <c r="J44" s="65">
        <v>1.34</v>
      </c>
      <c r="K44" s="65">
        <v>2</v>
      </c>
      <c r="L44" s="65">
        <v>0.43</v>
      </c>
      <c r="M44" s="65">
        <v>20</v>
      </c>
      <c r="N44" s="65">
        <v>197</v>
      </c>
      <c r="O44" s="65">
        <v>30</v>
      </c>
      <c r="P44" s="65">
        <v>1.23</v>
      </c>
    </row>
    <row r="45" spans="1:16" ht="12.75" customHeight="1">
      <c r="A45" s="82" t="s">
        <v>43</v>
      </c>
      <c r="B45" s="12" t="s">
        <v>70</v>
      </c>
      <c r="C45" s="56">
        <v>180</v>
      </c>
      <c r="D45" s="8">
        <v>10.09</v>
      </c>
      <c r="E45" s="23">
        <v>11.8</v>
      </c>
      <c r="F45" s="23">
        <v>8</v>
      </c>
      <c r="G45" s="23">
        <v>53.1</v>
      </c>
      <c r="H45" s="23">
        <v>330.7</v>
      </c>
      <c r="I45" s="25">
        <v>0.3</v>
      </c>
      <c r="J45" s="25">
        <v>2.4</v>
      </c>
      <c r="K45" s="25">
        <v>0</v>
      </c>
      <c r="L45" s="25">
        <v>0.8</v>
      </c>
      <c r="M45" s="24">
        <v>21.2</v>
      </c>
      <c r="N45" s="25">
        <v>280.1</v>
      </c>
      <c r="O45" s="24">
        <v>186.7</v>
      </c>
      <c r="P45" s="25">
        <v>6.4</v>
      </c>
    </row>
    <row r="46" spans="1:16" ht="14.25" customHeight="1">
      <c r="A46" s="62" t="s">
        <v>55</v>
      </c>
      <c r="B46" s="102" t="s">
        <v>79</v>
      </c>
      <c r="C46" s="43">
        <v>200</v>
      </c>
      <c r="D46" s="8">
        <v>1.05</v>
      </c>
      <c r="E46" s="30">
        <v>0.2</v>
      </c>
      <c r="F46" s="30">
        <v>0</v>
      </c>
      <c r="G46" s="30">
        <v>15</v>
      </c>
      <c r="H46" s="30">
        <v>58</v>
      </c>
      <c r="I46" s="30">
        <v>0</v>
      </c>
      <c r="J46" s="30">
        <v>0</v>
      </c>
      <c r="K46" s="30">
        <v>0.1</v>
      </c>
      <c r="L46" s="30">
        <v>0</v>
      </c>
      <c r="M46" s="30">
        <v>19</v>
      </c>
      <c r="N46" s="30">
        <v>8.25</v>
      </c>
      <c r="O46" s="30">
        <v>18</v>
      </c>
      <c r="P46" s="30">
        <v>0.2</v>
      </c>
    </row>
    <row r="47" spans="1:16" s="53" customFormat="1" ht="14.25" customHeight="1">
      <c r="A47" s="70"/>
      <c r="B47" s="69" t="s">
        <v>51</v>
      </c>
      <c r="C47" s="7" t="s">
        <v>75</v>
      </c>
      <c r="D47" s="8">
        <v>1.35</v>
      </c>
      <c r="E47" s="23">
        <v>1.51</v>
      </c>
      <c r="F47" s="23">
        <v>0.23</v>
      </c>
      <c r="G47" s="23">
        <v>8.12</v>
      </c>
      <c r="H47" s="23">
        <v>40.6</v>
      </c>
      <c r="I47" s="25">
        <v>0.023</v>
      </c>
      <c r="J47" s="25">
        <v>0</v>
      </c>
      <c r="K47" s="25">
        <v>0</v>
      </c>
      <c r="L47" s="25">
        <v>0.232</v>
      </c>
      <c r="M47" s="25">
        <v>5.45</v>
      </c>
      <c r="N47" s="25">
        <v>24.48</v>
      </c>
      <c r="O47" s="25">
        <v>7.31</v>
      </c>
      <c r="P47" s="25">
        <v>0.6</v>
      </c>
    </row>
    <row r="48" spans="1:16" s="18" customFormat="1" ht="14.25" customHeight="1">
      <c r="A48" s="70"/>
      <c r="B48" s="69" t="s">
        <v>32</v>
      </c>
      <c r="C48" s="7" t="s">
        <v>33</v>
      </c>
      <c r="D48" s="9">
        <v>2.15</v>
      </c>
      <c r="E48" s="32">
        <v>2.28</v>
      </c>
      <c r="F48" s="32">
        <v>0.24</v>
      </c>
      <c r="G48" s="32">
        <v>14.76</v>
      </c>
      <c r="H48" s="32">
        <v>71</v>
      </c>
      <c r="I48" s="30">
        <v>0.033</v>
      </c>
      <c r="J48" s="30">
        <v>0</v>
      </c>
      <c r="K48" s="30">
        <v>0</v>
      </c>
      <c r="L48" s="30">
        <v>0.33</v>
      </c>
      <c r="M48" s="30">
        <v>6</v>
      </c>
      <c r="N48" s="30">
        <v>19.5</v>
      </c>
      <c r="O48" s="30">
        <v>4.2</v>
      </c>
      <c r="P48" s="30">
        <v>0.33</v>
      </c>
    </row>
    <row r="49" spans="1:16" s="18" customFormat="1" ht="14.25" customHeight="1">
      <c r="A49" s="70"/>
      <c r="B49" s="83"/>
      <c r="C49" s="7"/>
      <c r="D49" s="97">
        <f aca="true" t="shared" si="4" ref="D49:P49">SUM(D42:D48)</f>
        <v>80</v>
      </c>
      <c r="E49" s="75">
        <f t="shared" si="4"/>
        <v>32.160000000000004</v>
      </c>
      <c r="F49" s="75">
        <f t="shared" si="4"/>
        <v>14.370000000000001</v>
      </c>
      <c r="G49" s="75">
        <f t="shared" si="4"/>
        <v>111.93</v>
      </c>
      <c r="H49" s="75">
        <f t="shared" si="4"/>
        <v>710.02</v>
      </c>
      <c r="I49" s="75">
        <f t="shared" si="4"/>
        <v>0.493</v>
      </c>
      <c r="J49" s="75">
        <f t="shared" si="4"/>
        <v>3.74</v>
      </c>
      <c r="K49" s="75">
        <f t="shared" si="4"/>
        <v>22.6</v>
      </c>
      <c r="L49" s="75">
        <f t="shared" si="4"/>
        <v>1.939</v>
      </c>
      <c r="M49" s="75">
        <f t="shared" si="4"/>
        <v>97.85000000000001</v>
      </c>
      <c r="N49" s="75">
        <f t="shared" si="4"/>
        <v>540.33</v>
      </c>
      <c r="O49" s="75">
        <f t="shared" si="4"/>
        <v>255.20999999999998</v>
      </c>
      <c r="P49" s="75">
        <f t="shared" si="4"/>
        <v>9.26</v>
      </c>
    </row>
    <row r="50" spans="1:16" ht="14.25" customHeight="1">
      <c r="A50" s="22"/>
      <c r="B50" s="14" t="s">
        <v>108</v>
      </c>
      <c r="C50" s="17"/>
      <c r="D50" s="8"/>
      <c r="E50" s="37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</row>
    <row r="51" spans="1:16" ht="14.25" customHeight="1">
      <c r="A51" s="66"/>
      <c r="B51" s="88" t="s">
        <v>45</v>
      </c>
      <c r="C51" s="43">
        <v>170</v>
      </c>
      <c r="D51" s="98">
        <v>17.26</v>
      </c>
      <c r="E51" s="25">
        <v>2.7</v>
      </c>
      <c r="F51" s="25">
        <v>0</v>
      </c>
      <c r="G51" s="25">
        <v>37.8</v>
      </c>
      <c r="H51" s="25">
        <v>171</v>
      </c>
      <c r="I51" s="25">
        <v>0.06</v>
      </c>
      <c r="J51" s="25">
        <v>0</v>
      </c>
      <c r="K51" s="25">
        <v>18</v>
      </c>
      <c r="L51" s="25">
        <v>0.6</v>
      </c>
      <c r="M51" s="24">
        <v>12</v>
      </c>
      <c r="N51" s="25">
        <v>30</v>
      </c>
      <c r="O51" s="25">
        <v>63</v>
      </c>
      <c r="P51" s="25">
        <v>0.9</v>
      </c>
    </row>
    <row r="52" spans="1:16" s="60" customFormat="1" ht="14.25" customHeight="1">
      <c r="A52" s="74" t="s">
        <v>66</v>
      </c>
      <c r="B52" s="12" t="s">
        <v>67</v>
      </c>
      <c r="C52" s="19">
        <v>100</v>
      </c>
      <c r="D52" s="8">
        <v>2.64</v>
      </c>
      <c r="E52" s="23">
        <v>1</v>
      </c>
      <c r="F52" s="23">
        <v>6</v>
      </c>
      <c r="G52" s="23">
        <v>8</v>
      </c>
      <c r="H52" s="23">
        <v>90</v>
      </c>
      <c r="I52" s="25">
        <v>0.019</v>
      </c>
      <c r="J52" s="25">
        <v>0</v>
      </c>
      <c r="K52" s="25">
        <v>9.5</v>
      </c>
      <c r="L52" s="25">
        <v>1.65</v>
      </c>
      <c r="M52" s="25">
        <v>35.15</v>
      </c>
      <c r="N52" s="25">
        <v>40.97</v>
      </c>
      <c r="O52" s="25">
        <v>20.9</v>
      </c>
      <c r="P52" s="25">
        <v>1.3</v>
      </c>
    </row>
    <row r="53" spans="1:16" s="61" customFormat="1" ht="23.25" customHeight="1">
      <c r="A53" s="62" t="s">
        <v>68</v>
      </c>
      <c r="B53" s="12" t="s">
        <v>69</v>
      </c>
      <c r="C53" s="62" t="s">
        <v>72</v>
      </c>
      <c r="D53" s="8">
        <v>41.76</v>
      </c>
      <c r="E53" s="23">
        <v>11.2</v>
      </c>
      <c r="F53" s="39">
        <v>14.9</v>
      </c>
      <c r="G53" s="39">
        <v>25.7</v>
      </c>
      <c r="H53" s="39">
        <v>276.18</v>
      </c>
      <c r="I53" s="23">
        <v>0.2</v>
      </c>
      <c r="J53" s="23">
        <v>0.02</v>
      </c>
      <c r="K53" s="23">
        <v>28.9</v>
      </c>
      <c r="L53" s="23">
        <v>0.7</v>
      </c>
      <c r="M53" s="23">
        <v>24.2</v>
      </c>
      <c r="N53" s="23">
        <v>184</v>
      </c>
      <c r="O53" s="23">
        <v>46.1</v>
      </c>
      <c r="P53" s="23">
        <v>2.7</v>
      </c>
    </row>
    <row r="54" spans="1:16" s="53" customFormat="1" ht="14.25" customHeight="1">
      <c r="A54" s="62" t="s">
        <v>59</v>
      </c>
      <c r="B54" s="89" t="s">
        <v>60</v>
      </c>
      <c r="C54" s="43" t="s">
        <v>61</v>
      </c>
      <c r="D54" s="95">
        <v>2.24</v>
      </c>
      <c r="E54" s="30">
        <v>0.3</v>
      </c>
      <c r="F54" s="30">
        <v>0</v>
      </c>
      <c r="G54" s="30">
        <v>15.2</v>
      </c>
      <c r="H54" s="30">
        <v>60</v>
      </c>
      <c r="I54" s="30">
        <v>0</v>
      </c>
      <c r="J54" s="30">
        <v>0</v>
      </c>
      <c r="K54" s="30">
        <v>2.83</v>
      </c>
      <c r="L54" s="30">
        <v>0</v>
      </c>
      <c r="M54" s="30">
        <v>5.25</v>
      </c>
      <c r="N54" s="30">
        <v>8.25</v>
      </c>
      <c r="O54" s="30">
        <v>4.4</v>
      </c>
      <c r="P54" s="30">
        <v>0.3</v>
      </c>
    </row>
    <row r="55" spans="1:16" s="53" customFormat="1" ht="14.25" customHeight="1">
      <c r="A55" s="70"/>
      <c r="B55" s="69" t="s">
        <v>51</v>
      </c>
      <c r="C55" s="7" t="s">
        <v>75</v>
      </c>
      <c r="D55" s="8">
        <v>1.35</v>
      </c>
      <c r="E55" s="23">
        <v>1.51</v>
      </c>
      <c r="F55" s="23">
        <v>0.23</v>
      </c>
      <c r="G55" s="23">
        <v>8.12</v>
      </c>
      <c r="H55" s="23">
        <v>40.6</v>
      </c>
      <c r="I55" s="25">
        <v>0.023</v>
      </c>
      <c r="J55" s="25">
        <v>0</v>
      </c>
      <c r="K55" s="25">
        <v>0</v>
      </c>
      <c r="L55" s="25">
        <v>0.232</v>
      </c>
      <c r="M55" s="25">
        <v>5.45</v>
      </c>
      <c r="N55" s="25">
        <v>24.48</v>
      </c>
      <c r="O55" s="25">
        <v>7.31</v>
      </c>
      <c r="P55" s="25">
        <v>0.6</v>
      </c>
    </row>
    <row r="56" spans="1:16" s="18" customFormat="1" ht="14.25" customHeight="1">
      <c r="A56" s="70"/>
      <c r="B56" s="69" t="s">
        <v>32</v>
      </c>
      <c r="C56" s="7" t="s">
        <v>33</v>
      </c>
      <c r="D56" s="9">
        <v>2.15</v>
      </c>
      <c r="E56" s="32">
        <v>2.28</v>
      </c>
      <c r="F56" s="32">
        <v>0.24</v>
      </c>
      <c r="G56" s="32">
        <v>14.76</v>
      </c>
      <c r="H56" s="32">
        <v>71</v>
      </c>
      <c r="I56" s="30">
        <v>0.033</v>
      </c>
      <c r="J56" s="30">
        <v>0</v>
      </c>
      <c r="K56" s="30">
        <v>0</v>
      </c>
      <c r="L56" s="30">
        <v>0.33</v>
      </c>
      <c r="M56" s="30">
        <v>6</v>
      </c>
      <c r="N56" s="30">
        <v>19.5</v>
      </c>
      <c r="O56" s="30">
        <v>4.2</v>
      </c>
      <c r="P56" s="30">
        <v>0.33</v>
      </c>
    </row>
    <row r="57" spans="1:16" s="18" customFormat="1" ht="14.25" customHeight="1">
      <c r="A57" s="28"/>
      <c r="B57" s="86"/>
      <c r="C57" s="34"/>
      <c r="D57" s="96">
        <f>SUM(D51:D56)</f>
        <v>67.4</v>
      </c>
      <c r="E57" s="37">
        <f>SUM(E51:E56)</f>
        <v>18.990000000000002</v>
      </c>
      <c r="F57" s="37">
        <f aca="true" t="shared" si="5" ref="F57:P57">SUM(F51:F56)</f>
        <v>21.369999999999997</v>
      </c>
      <c r="G57" s="37">
        <f t="shared" si="5"/>
        <v>109.58000000000001</v>
      </c>
      <c r="H57" s="37">
        <f t="shared" si="5"/>
        <v>708.7800000000001</v>
      </c>
      <c r="I57" s="37">
        <f t="shared" si="5"/>
        <v>0.3350000000000001</v>
      </c>
      <c r="J57" s="37">
        <f t="shared" si="5"/>
        <v>0.02</v>
      </c>
      <c r="K57" s="37">
        <f t="shared" si="5"/>
        <v>59.23</v>
      </c>
      <c r="L57" s="37">
        <f t="shared" si="5"/>
        <v>3.5120000000000005</v>
      </c>
      <c r="M57" s="37">
        <f t="shared" si="5"/>
        <v>88.05</v>
      </c>
      <c r="N57" s="37">
        <f t="shared" si="5"/>
        <v>307.20000000000005</v>
      </c>
      <c r="O57" s="37">
        <f t="shared" si="5"/>
        <v>145.91</v>
      </c>
      <c r="P57" s="37">
        <f t="shared" si="5"/>
        <v>6.13</v>
      </c>
    </row>
    <row r="58" spans="1:16" s="2" customFormat="1" ht="4.5" customHeight="1">
      <c r="A58" s="10"/>
      <c r="B58" s="13"/>
      <c r="C58" s="13"/>
      <c r="D58" s="13"/>
      <c r="E58" s="35"/>
      <c r="F58" s="35"/>
      <c r="G58" s="35"/>
      <c r="H58" s="35"/>
      <c r="I58" s="6"/>
      <c r="J58" s="6"/>
      <c r="K58" s="6"/>
      <c r="L58" s="6"/>
      <c r="M58" s="6"/>
      <c r="N58" s="6"/>
      <c r="O58" s="6"/>
      <c r="P58" s="6"/>
    </row>
    <row r="59" spans="1:16" ht="12" customHeight="1">
      <c r="A59" s="115"/>
      <c r="B59" s="116"/>
      <c r="C59" s="116"/>
      <c r="D59" s="123" t="s">
        <v>71</v>
      </c>
      <c r="E59" s="122" t="s">
        <v>27</v>
      </c>
      <c r="F59" s="122"/>
      <c r="G59" s="122"/>
      <c r="H59" s="120" t="s">
        <v>25</v>
      </c>
      <c r="I59" s="119" t="s">
        <v>28</v>
      </c>
      <c r="J59" s="119"/>
      <c r="K59" s="119"/>
      <c r="L59" s="119"/>
      <c r="M59" s="119" t="s">
        <v>29</v>
      </c>
      <c r="N59" s="119"/>
      <c r="O59" s="119"/>
      <c r="P59" s="119"/>
    </row>
    <row r="60" spans="1:16" ht="17.25" customHeight="1">
      <c r="A60" s="117"/>
      <c r="B60" s="118"/>
      <c r="C60" s="118"/>
      <c r="D60" s="124"/>
      <c r="E60" s="77" t="s">
        <v>20</v>
      </c>
      <c r="F60" s="77" t="s">
        <v>21</v>
      </c>
      <c r="G60" s="77" t="s">
        <v>22</v>
      </c>
      <c r="H60" s="120"/>
      <c r="I60" s="76" t="s">
        <v>23</v>
      </c>
      <c r="J60" s="76" t="s">
        <v>3</v>
      </c>
      <c r="K60" s="76" t="s">
        <v>2</v>
      </c>
      <c r="L60" s="76" t="s">
        <v>4</v>
      </c>
      <c r="M60" s="76" t="s">
        <v>5</v>
      </c>
      <c r="N60" s="76" t="s">
        <v>6</v>
      </c>
      <c r="O60" s="76" t="s">
        <v>7</v>
      </c>
      <c r="P60" s="76" t="s">
        <v>8</v>
      </c>
    </row>
    <row r="61" spans="1:16" ht="13.5" customHeight="1">
      <c r="A61" s="15"/>
      <c r="B61" s="48" t="s">
        <v>87</v>
      </c>
      <c r="C61" s="11"/>
      <c r="D61" s="91">
        <f>D15+D24+D33+D40+D49</f>
        <v>337.02000000000004</v>
      </c>
      <c r="E61" s="91">
        <f>E15+E24+E33+E40-53.16+E49+E57</f>
        <v>132.44000000000003</v>
      </c>
      <c r="F61" s="91">
        <f>F15+F24+F33+F40-12.78+F49+F57</f>
        <v>133.31</v>
      </c>
      <c r="G61" s="91">
        <f>G15+G24+G33+G40-161.7+G49+G57</f>
        <v>556.44</v>
      </c>
      <c r="H61" s="91">
        <f>H15+H24+H33+H40+H49-1008.42+H57</f>
        <v>3951.5400000000004</v>
      </c>
      <c r="I61" s="91">
        <f>I15+I24+I33+I40+I49-0.42+I57</f>
        <v>2.1095</v>
      </c>
      <c r="J61" s="91">
        <f>J15+J24+J33+J40-5.76+J49+J57</f>
        <v>1.3800000000000003</v>
      </c>
      <c r="K61" s="91">
        <f>K15+K24+K33+K40-96.36+K49+K57</f>
        <v>102.63</v>
      </c>
      <c r="L61" s="91">
        <f>L15+L24+L33+L40-3.3+L49+L57</f>
        <v>14.396</v>
      </c>
      <c r="M61" s="91">
        <f>M15+M24+M33+M40+695.16+M49+M57</f>
        <v>1439.9999999999998</v>
      </c>
      <c r="N61" s="91">
        <f>N15+N24+N33+N40+210.3+N49+N57</f>
        <v>2160.0200000000004</v>
      </c>
      <c r="O61" s="91">
        <f>O15+O24+O33+O40-358.14+O49+O57</f>
        <v>428.29999999999995</v>
      </c>
      <c r="P61" s="91">
        <f>P15+P24+P33+P40-8.28+P49+P57</f>
        <v>25.47</v>
      </c>
    </row>
    <row r="62" spans="1:16" ht="12.75" customHeight="1">
      <c r="A62" s="15"/>
      <c r="B62" s="49" t="s">
        <v>18</v>
      </c>
      <c r="C62" s="36"/>
      <c r="D62" s="20">
        <f>D61/5</f>
        <v>67.40400000000001</v>
      </c>
      <c r="E62" s="20">
        <f>E61/6</f>
        <v>22.073333333333338</v>
      </c>
      <c r="F62" s="20">
        <f aca="true" t="shared" si="6" ref="F62:P62">F61/6</f>
        <v>22.218333333333334</v>
      </c>
      <c r="G62" s="20">
        <f t="shared" si="6"/>
        <v>92.74000000000001</v>
      </c>
      <c r="H62" s="20">
        <f t="shared" si="6"/>
        <v>658.59</v>
      </c>
      <c r="I62" s="20">
        <f t="shared" si="6"/>
        <v>0.35158333333333336</v>
      </c>
      <c r="J62" s="20">
        <f t="shared" si="6"/>
        <v>0.23000000000000007</v>
      </c>
      <c r="K62" s="20">
        <f t="shared" si="6"/>
        <v>17.105</v>
      </c>
      <c r="L62" s="20">
        <f t="shared" si="6"/>
        <v>2.3993333333333333</v>
      </c>
      <c r="M62" s="20">
        <f t="shared" si="6"/>
        <v>239.99999999999997</v>
      </c>
      <c r="N62" s="20">
        <f t="shared" si="6"/>
        <v>360.0033333333334</v>
      </c>
      <c r="O62" s="20">
        <f t="shared" si="6"/>
        <v>71.38333333333333</v>
      </c>
      <c r="P62" s="20">
        <f t="shared" si="6"/>
        <v>4.245</v>
      </c>
    </row>
    <row r="63" spans="1:16" ht="2.25" customHeight="1">
      <c r="A63" s="16"/>
      <c r="B63" s="47"/>
      <c r="C63" s="50"/>
      <c r="D63" s="50"/>
      <c r="E63" s="51"/>
      <c r="F63" s="51"/>
      <c r="G63" s="51"/>
      <c r="H63" s="51"/>
      <c r="I63" s="51"/>
      <c r="J63" s="51"/>
      <c r="K63" s="51"/>
      <c r="L63" s="51"/>
      <c r="M63" s="52"/>
      <c r="N63" s="29"/>
      <c r="O63" s="29"/>
      <c r="P63" s="29"/>
    </row>
    <row r="64" spans="2:13" ht="9.75" customHeight="1">
      <c r="B64" s="127" t="s">
        <v>88</v>
      </c>
      <c r="C64" s="128"/>
      <c r="D64" s="128"/>
      <c r="E64" s="128"/>
      <c r="F64" s="128"/>
      <c r="G64" s="128"/>
      <c r="H64" s="128"/>
      <c r="I64" s="128"/>
      <c r="J64" s="128"/>
      <c r="K64" s="128"/>
      <c r="L64" s="128"/>
      <c r="M64" s="129"/>
    </row>
    <row r="65" spans="1:16" s="18" customFormat="1" ht="9.75" customHeight="1">
      <c r="A65" s="1"/>
      <c r="B65" s="126"/>
      <c r="C65" s="126"/>
      <c r="D65" s="126"/>
      <c r="E65" s="126"/>
      <c r="F65" s="126"/>
      <c r="G65" s="126"/>
      <c r="H65" s="130" t="s">
        <v>89</v>
      </c>
      <c r="I65" s="131"/>
      <c r="J65" s="131"/>
      <c r="K65" s="131"/>
      <c r="L65" s="131"/>
      <c r="M65" s="132"/>
      <c r="N65" s="1"/>
      <c r="O65" s="1"/>
      <c r="P65" s="1"/>
    </row>
    <row r="66" spans="2:13" ht="9.75" customHeight="1">
      <c r="B66" s="114" t="s">
        <v>0</v>
      </c>
      <c r="C66" s="114"/>
      <c r="D66" s="114"/>
      <c r="E66" s="114"/>
      <c r="F66" s="114"/>
      <c r="G66" s="114"/>
      <c r="H66" s="111" t="s">
        <v>90</v>
      </c>
      <c r="I66" s="112"/>
      <c r="J66" s="112"/>
      <c r="K66" s="112"/>
      <c r="L66" s="112"/>
      <c r="M66" s="113"/>
    </row>
    <row r="67" spans="2:13" ht="9.75" customHeight="1">
      <c r="B67" s="114" t="s">
        <v>1</v>
      </c>
      <c r="C67" s="114"/>
      <c r="D67" s="114"/>
      <c r="E67" s="114"/>
      <c r="F67" s="114"/>
      <c r="G67" s="114"/>
      <c r="H67" s="111" t="s">
        <v>91</v>
      </c>
      <c r="I67" s="112"/>
      <c r="J67" s="112"/>
      <c r="K67" s="112"/>
      <c r="L67" s="112"/>
      <c r="M67" s="113"/>
    </row>
    <row r="68" spans="2:13" ht="9.75" customHeight="1">
      <c r="B68" s="114" t="s">
        <v>9</v>
      </c>
      <c r="C68" s="114"/>
      <c r="D68" s="114"/>
      <c r="E68" s="114"/>
      <c r="F68" s="114"/>
      <c r="G68" s="114"/>
      <c r="H68" s="111" t="s">
        <v>92</v>
      </c>
      <c r="I68" s="112"/>
      <c r="J68" s="112"/>
      <c r="K68" s="112"/>
      <c r="L68" s="112"/>
      <c r="M68" s="113"/>
    </row>
    <row r="69" spans="2:13" ht="9.75" customHeight="1">
      <c r="B69" s="114" t="s">
        <v>10</v>
      </c>
      <c r="C69" s="114"/>
      <c r="D69" s="114"/>
      <c r="E69" s="114"/>
      <c r="F69" s="114"/>
      <c r="G69" s="114"/>
      <c r="H69" s="111" t="s">
        <v>93</v>
      </c>
      <c r="I69" s="112"/>
      <c r="J69" s="112"/>
      <c r="K69" s="112"/>
      <c r="L69" s="112"/>
      <c r="M69" s="113"/>
    </row>
    <row r="70" spans="2:13" ht="10.5" customHeight="1">
      <c r="B70" s="114" t="s">
        <v>24</v>
      </c>
      <c r="C70" s="114"/>
      <c r="D70" s="114"/>
      <c r="E70" s="114"/>
      <c r="F70" s="114"/>
      <c r="G70" s="114"/>
      <c r="H70" s="111" t="s">
        <v>94</v>
      </c>
      <c r="I70" s="112"/>
      <c r="J70" s="112"/>
      <c r="K70" s="112"/>
      <c r="L70" s="112"/>
      <c r="M70" s="113"/>
    </row>
    <row r="71" spans="2:13" ht="9.75" customHeight="1">
      <c r="B71" s="114" t="s">
        <v>12</v>
      </c>
      <c r="C71" s="114"/>
      <c r="D71" s="114"/>
      <c r="E71" s="114"/>
      <c r="F71" s="114"/>
      <c r="G71" s="114"/>
      <c r="H71" s="111" t="s">
        <v>95</v>
      </c>
      <c r="I71" s="112"/>
      <c r="J71" s="112"/>
      <c r="K71" s="112"/>
      <c r="L71" s="112"/>
      <c r="M71" s="113"/>
    </row>
    <row r="72" spans="2:13" ht="9.75" customHeight="1">
      <c r="B72" s="114" t="s">
        <v>11</v>
      </c>
      <c r="C72" s="114"/>
      <c r="D72" s="114"/>
      <c r="E72" s="114"/>
      <c r="F72" s="114"/>
      <c r="G72" s="114"/>
      <c r="H72" s="111" t="s">
        <v>96</v>
      </c>
      <c r="I72" s="112"/>
      <c r="J72" s="112"/>
      <c r="K72" s="112"/>
      <c r="L72" s="112"/>
      <c r="M72" s="113"/>
    </row>
    <row r="73" spans="2:13" ht="9.75" customHeight="1">
      <c r="B73" s="114" t="s">
        <v>13</v>
      </c>
      <c r="C73" s="114"/>
      <c r="D73" s="114"/>
      <c r="E73" s="114"/>
      <c r="F73" s="114"/>
      <c r="G73" s="114"/>
      <c r="H73" s="111" t="s">
        <v>31</v>
      </c>
      <c r="I73" s="112"/>
      <c r="J73" s="112"/>
      <c r="K73" s="112"/>
      <c r="L73" s="112"/>
      <c r="M73" s="113"/>
    </row>
    <row r="74" spans="2:13" ht="9.75" customHeight="1">
      <c r="B74" s="114" t="s">
        <v>14</v>
      </c>
      <c r="C74" s="114"/>
      <c r="D74" s="114"/>
      <c r="E74" s="114"/>
      <c r="F74" s="114"/>
      <c r="G74" s="114"/>
      <c r="H74" s="111" t="s">
        <v>97</v>
      </c>
      <c r="I74" s="112"/>
      <c r="J74" s="112"/>
      <c r="K74" s="112"/>
      <c r="L74" s="112"/>
      <c r="M74" s="113"/>
    </row>
    <row r="75" spans="2:13" ht="9.75" customHeight="1">
      <c r="B75" s="114" t="s">
        <v>15</v>
      </c>
      <c r="C75" s="114"/>
      <c r="D75" s="114"/>
      <c r="E75" s="114"/>
      <c r="F75" s="114"/>
      <c r="G75" s="114"/>
      <c r="H75" s="111" t="s">
        <v>98</v>
      </c>
      <c r="I75" s="112"/>
      <c r="J75" s="112"/>
      <c r="K75" s="112"/>
      <c r="L75" s="112"/>
      <c r="M75" s="113"/>
    </row>
    <row r="76" spans="2:13" ht="9.75" customHeight="1">
      <c r="B76" s="114" t="s">
        <v>16</v>
      </c>
      <c r="C76" s="114"/>
      <c r="D76" s="114"/>
      <c r="E76" s="114"/>
      <c r="F76" s="114"/>
      <c r="G76" s="114"/>
      <c r="H76" s="111" t="s">
        <v>99</v>
      </c>
      <c r="I76" s="112"/>
      <c r="J76" s="112"/>
      <c r="K76" s="112"/>
      <c r="L76" s="112"/>
      <c r="M76" s="113"/>
    </row>
    <row r="77" spans="2:13" ht="9.75" customHeight="1">
      <c r="B77" s="114" t="s">
        <v>17</v>
      </c>
      <c r="C77" s="114"/>
      <c r="D77" s="114"/>
      <c r="E77" s="114"/>
      <c r="F77" s="114"/>
      <c r="G77" s="114"/>
      <c r="H77" s="111" t="s">
        <v>100</v>
      </c>
      <c r="I77" s="112"/>
      <c r="J77" s="112"/>
      <c r="K77" s="112"/>
      <c r="L77" s="112"/>
      <c r="M77" s="113"/>
    </row>
    <row r="78" spans="1:16" ht="0.75" customHeight="1">
      <c r="A78" s="3"/>
      <c r="B78" s="4"/>
      <c r="E78" s="26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</row>
    <row r="79" spans="2:6" s="3" customFormat="1" ht="12" customHeight="1">
      <c r="B79" s="4"/>
      <c r="C79" s="4"/>
      <c r="D79" s="4"/>
      <c r="E79" s="1"/>
      <c r="F79" s="1"/>
    </row>
    <row r="80" spans="2:6" s="3" customFormat="1" ht="12.75" customHeight="1">
      <c r="B80" s="4"/>
      <c r="C80" s="4"/>
      <c r="D80" s="4"/>
      <c r="E80" s="1"/>
      <c r="F80" s="1"/>
    </row>
    <row r="81" spans="2:6" s="3" customFormat="1" ht="8.25" customHeight="1">
      <c r="B81" s="4"/>
      <c r="C81" s="40"/>
      <c r="D81" s="40"/>
      <c r="E81" s="1"/>
      <c r="F81" s="1"/>
    </row>
    <row r="82" spans="2:6" s="3" customFormat="1" ht="12.75" customHeight="1">
      <c r="B82" s="4"/>
      <c r="C82" s="41"/>
      <c r="D82" s="41"/>
      <c r="E82" s="1"/>
      <c r="F82" s="1"/>
    </row>
    <row r="83" spans="2:6" s="3" customFormat="1" ht="14.25" customHeight="1">
      <c r="B83" s="4"/>
      <c r="C83" s="41"/>
      <c r="D83" s="41"/>
      <c r="E83" s="1"/>
      <c r="F83" s="1"/>
    </row>
    <row r="84" spans="2:6" s="3" customFormat="1" ht="15.75" customHeight="1">
      <c r="B84" s="40"/>
      <c r="C84" s="42"/>
      <c r="D84" s="42"/>
      <c r="E84" s="1"/>
      <c r="F84" s="1"/>
    </row>
    <row r="85" spans="2:6" s="3" customFormat="1" ht="13.5" customHeight="1">
      <c r="B85" s="41"/>
      <c r="C85" s="1"/>
      <c r="D85" s="1"/>
      <c r="E85" s="1"/>
      <c r="F85" s="1"/>
    </row>
    <row r="86" spans="2:6" s="3" customFormat="1" ht="12.75" customHeight="1">
      <c r="B86" s="4"/>
      <c r="C86" s="1"/>
      <c r="D86" s="1"/>
      <c r="E86" s="1"/>
      <c r="F86" s="1"/>
    </row>
    <row r="87" ht="12.75">
      <c r="B87" s="42"/>
    </row>
  </sheetData>
  <sheetProtection/>
  <mergeCells count="43">
    <mergeCell ref="A3:P3"/>
    <mergeCell ref="A6:A7"/>
    <mergeCell ref="B66:G66"/>
    <mergeCell ref="B6:B7"/>
    <mergeCell ref="C6:C7"/>
    <mergeCell ref="B65:G65"/>
    <mergeCell ref="I59:L59"/>
    <mergeCell ref="E59:G59"/>
    <mergeCell ref="B64:M64"/>
    <mergeCell ref="H65:M65"/>
    <mergeCell ref="A4:P4"/>
    <mergeCell ref="H6:H7"/>
    <mergeCell ref="B71:G71"/>
    <mergeCell ref="B76:G76"/>
    <mergeCell ref="B67:G67"/>
    <mergeCell ref="B77:G77"/>
    <mergeCell ref="B74:G74"/>
    <mergeCell ref="E6:G6"/>
    <mergeCell ref="D6:D7"/>
    <mergeCell ref="D59:D60"/>
    <mergeCell ref="A59:C60"/>
    <mergeCell ref="B72:G72"/>
    <mergeCell ref="B73:G73"/>
    <mergeCell ref="B75:G75"/>
    <mergeCell ref="I6:L6"/>
    <mergeCell ref="M6:P6"/>
    <mergeCell ref="H59:H60"/>
    <mergeCell ref="M59:P59"/>
    <mergeCell ref="B70:G70"/>
    <mergeCell ref="B68:G68"/>
    <mergeCell ref="B69:G69"/>
    <mergeCell ref="H66:M66"/>
    <mergeCell ref="H67:M67"/>
    <mergeCell ref="H68:M68"/>
    <mergeCell ref="H69:M69"/>
    <mergeCell ref="H70:M70"/>
    <mergeCell ref="H77:M77"/>
    <mergeCell ref="H71:M71"/>
    <mergeCell ref="H72:M72"/>
    <mergeCell ref="H73:M73"/>
    <mergeCell ref="H74:M74"/>
    <mergeCell ref="H75:M75"/>
    <mergeCell ref="H76:M76"/>
  </mergeCells>
  <printOptions/>
  <pageMargins left="0" right="0" top="0" bottom="0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Школьное питание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Your User Name</cp:lastModifiedBy>
  <cp:lastPrinted>2020-09-08T12:55:34Z</cp:lastPrinted>
  <dcterms:created xsi:type="dcterms:W3CDTF">2010-12-02T07:12:15Z</dcterms:created>
  <dcterms:modified xsi:type="dcterms:W3CDTF">2020-09-09T09:25:32Z</dcterms:modified>
  <cp:category/>
  <cp:version/>
  <cp:contentType/>
  <cp:contentStatus/>
</cp:coreProperties>
</file>